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45" windowWidth="11340" windowHeight="5280"/>
  </bookViews>
  <sheets>
    <sheet name="Agency Remit pg1" sheetId="10" r:id="rId1"/>
    <sheet name="Agency Remit pg2" sheetId="11" r:id="rId2"/>
    <sheet name="Instructions Remit pg1" sheetId="12" r:id="rId3"/>
    <sheet name="Instructions Remit pg2" sheetId="13" r:id="rId4"/>
    <sheet name="dropdown menus" sheetId="5" state="hidden" r:id="rId5"/>
    <sheet name="Sheet2" sheetId="15" state="hidden" r:id="rId6"/>
    <sheet name="Sheet1" sheetId="16" r:id="rId7"/>
  </sheets>
  <definedNames>
    <definedName name="_xlnm.Print_Area" localSheetId="0">'Agency Remit pg1'!$A$1:$S$174</definedName>
    <definedName name="_xlnm.Print_Area" localSheetId="1">'Agency Remit pg2'!$A$1:$Q$56</definedName>
  </definedNames>
  <calcPr calcId="145621"/>
</workbook>
</file>

<file path=xl/calcChain.xml><?xml version="1.0" encoding="utf-8"?>
<calcChain xmlns="http://schemas.openxmlformats.org/spreadsheetml/2006/main">
  <c r="G20" i="10" l="1"/>
  <c r="G21" i="10"/>
  <c r="N171" i="10" l="1"/>
  <c r="N165" i="10"/>
  <c r="N159" i="10"/>
  <c r="D171" i="10"/>
  <c r="D165" i="10"/>
  <c r="D157" i="10"/>
  <c r="N153" i="10"/>
  <c r="D153" i="10"/>
  <c r="Q147" i="10" l="1"/>
  <c r="R147" i="10"/>
  <c r="S147" i="10"/>
  <c r="R148" i="10"/>
  <c r="S148" i="10"/>
  <c r="Q148" i="10"/>
  <c r="Q146" i="10"/>
  <c r="Q79" i="10"/>
  <c r="G79" i="10"/>
  <c r="Q78" i="10"/>
  <c r="G78" i="10"/>
  <c r="Q77" i="10"/>
  <c r="G77" i="10"/>
  <c r="Q76" i="10"/>
  <c r="G76" i="10"/>
  <c r="Q75" i="10"/>
  <c r="G75" i="10"/>
  <c r="Q74" i="10"/>
  <c r="G74" i="10"/>
  <c r="Q73" i="10"/>
  <c r="G73" i="10"/>
  <c r="Q72" i="10"/>
  <c r="G72" i="10"/>
  <c r="Q71" i="10"/>
  <c r="G71" i="10"/>
  <c r="Q70" i="10"/>
  <c r="G70" i="10"/>
  <c r="Q69" i="10"/>
  <c r="G69" i="10"/>
  <c r="Q68" i="10"/>
  <c r="G68" i="10"/>
  <c r="Q67" i="10"/>
  <c r="G67" i="10"/>
  <c r="Q66" i="10"/>
  <c r="G66" i="10"/>
  <c r="Q65" i="10"/>
  <c r="G65" i="10"/>
  <c r="Q64" i="10"/>
  <c r="G64" i="10"/>
  <c r="Q63" i="10"/>
  <c r="G63" i="10"/>
  <c r="Q62" i="10"/>
  <c r="G62" i="10"/>
  <c r="Q61" i="10"/>
  <c r="G61" i="10"/>
  <c r="Q60" i="10"/>
  <c r="G60" i="10"/>
  <c r="Q59" i="10"/>
  <c r="G59" i="10"/>
  <c r="Q58" i="10"/>
  <c r="G58" i="10"/>
  <c r="Q57" i="10"/>
  <c r="G57" i="10"/>
  <c r="Q56" i="10"/>
  <c r="G56" i="10"/>
  <c r="Q55" i="10"/>
  <c r="G55" i="10"/>
  <c r="Q54" i="10"/>
  <c r="G54" i="10"/>
  <c r="Q53" i="10"/>
  <c r="G53" i="10"/>
  <c r="Q52" i="10"/>
  <c r="G52" i="10"/>
  <c r="Q51" i="10"/>
  <c r="G51" i="10"/>
  <c r="Q50" i="10"/>
  <c r="G50" i="10"/>
  <c r="Q49" i="10"/>
  <c r="G49" i="10"/>
  <c r="Q48" i="10"/>
  <c r="G48" i="10"/>
  <c r="Q47" i="10"/>
  <c r="G47" i="10"/>
  <c r="Q46" i="10"/>
  <c r="G46" i="10"/>
  <c r="Q45" i="10"/>
  <c r="G45" i="10"/>
  <c r="Q44" i="10"/>
  <c r="G44" i="10"/>
  <c r="Q43" i="10"/>
  <c r="G43" i="10"/>
  <c r="Q42" i="10"/>
  <c r="G42" i="10"/>
  <c r="Q41" i="10"/>
  <c r="G41" i="10"/>
  <c r="Q40" i="10"/>
  <c r="G40" i="10"/>
  <c r="Q39" i="10"/>
  <c r="G39" i="10"/>
  <c r="Q38" i="10"/>
  <c r="G38" i="10"/>
  <c r="Q37" i="10"/>
  <c r="G37" i="10"/>
  <c r="Q36" i="10"/>
  <c r="G36" i="10"/>
  <c r="Q35" i="10"/>
  <c r="G35" i="10"/>
  <c r="Q34" i="10"/>
  <c r="G34" i="10"/>
  <c r="Q33" i="10"/>
  <c r="G33" i="10"/>
  <c r="Q32" i="10"/>
  <c r="G32" i="10"/>
  <c r="Q31" i="10"/>
  <c r="G31" i="10"/>
  <c r="Q30" i="10"/>
  <c r="G30" i="10"/>
  <c r="Q29" i="10"/>
  <c r="G29" i="10"/>
  <c r="Q28" i="10"/>
  <c r="G28" i="10"/>
  <c r="Q27" i="10"/>
  <c r="G27" i="10"/>
  <c r="Q111" i="10"/>
  <c r="G111" i="10"/>
  <c r="Q110" i="10"/>
  <c r="G110" i="10"/>
  <c r="Q109" i="10"/>
  <c r="G109" i="10"/>
  <c r="Q108" i="10"/>
  <c r="G108" i="10"/>
  <c r="Q107" i="10"/>
  <c r="G107" i="10"/>
  <c r="Q106" i="10"/>
  <c r="G106" i="10"/>
  <c r="Q105" i="10"/>
  <c r="G105" i="10"/>
  <c r="Q97" i="10"/>
  <c r="G97" i="10"/>
  <c r="Q96" i="10"/>
  <c r="G96" i="10"/>
  <c r="Q95" i="10"/>
  <c r="G95" i="10"/>
  <c r="Q94" i="10"/>
  <c r="G94" i="10"/>
  <c r="Q93" i="10"/>
  <c r="G93" i="10"/>
  <c r="Q92" i="10"/>
  <c r="G92" i="10"/>
  <c r="Q91" i="10"/>
  <c r="G91" i="10"/>
  <c r="Q90" i="10"/>
  <c r="G90" i="10"/>
  <c r="Q89" i="10"/>
  <c r="G89" i="10"/>
  <c r="Q88" i="10"/>
  <c r="G88" i="10"/>
  <c r="Q87" i="10"/>
  <c r="G87" i="10"/>
  <c r="Q86" i="10"/>
  <c r="G86" i="10"/>
  <c r="Q85" i="10"/>
  <c r="G85" i="10"/>
  <c r="Q84" i="10"/>
  <c r="G84" i="10"/>
  <c r="Q83" i="10"/>
  <c r="G83" i="10"/>
  <c r="Q82" i="10"/>
  <c r="G82" i="10"/>
  <c r="Q81" i="10"/>
  <c r="G81" i="10"/>
  <c r="Q80" i="10"/>
  <c r="G80" i="10"/>
  <c r="Q26" i="10"/>
  <c r="G26" i="10"/>
  <c r="Q25" i="10"/>
  <c r="G25" i="10"/>
  <c r="Q24" i="10"/>
  <c r="G24" i="10"/>
  <c r="D159" i="10" s="1"/>
  <c r="Q23" i="10"/>
  <c r="G23" i="10"/>
  <c r="F173" i="10" l="1"/>
  <c r="F172" i="10"/>
  <c r="F170" i="10"/>
  <c r="F169" i="10"/>
  <c r="F167" i="10"/>
  <c r="F166" i="10"/>
  <c r="F164" i="10"/>
  <c r="F163" i="10"/>
  <c r="P167" i="10"/>
  <c r="P166" i="10"/>
  <c r="P164" i="10"/>
  <c r="P163" i="10"/>
  <c r="P170" i="10"/>
  <c r="P169" i="10"/>
  <c r="P172" i="10"/>
  <c r="P173" i="10"/>
  <c r="M5" i="11"/>
  <c r="L26" i="11"/>
  <c r="K26" i="11"/>
  <c r="J26" i="11"/>
  <c r="C6" i="11"/>
  <c r="B6" i="11"/>
  <c r="A6" i="11"/>
  <c r="F5" i="11"/>
  <c r="C5" i="11"/>
  <c r="B5" i="11"/>
  <c r="A5" i="11"/>
  <c r="M4" i="11"/>
  <c r="F4" i="11"/>
  <c r="A4" i="11"/>
  <c r="A2" i="11"/>
  <c r="A1" i="11"/>
  <c r="Q139" i="10"/>
  <c r="G139" i="10"/>
  <c r="Q138" i="10"/>
  <c r="G138" i="10"/>
  <c r="Q134" i="10"/>
  <c r="G134" i="10"/>
  <c r="Q133" i="10"/>
  <c r="G133" i="10"/>
  <c r="Q132" i="10"/>
  <c r="G132" i="10"/>
  <c r="Q137" i="10"/>
  <c r="G137" i="10"/>
  <c r="Q136" i="10"/>
  <c r="G136" i="10"/>
  <c r="Q135" i="10"/>
  <c r="G135" i="10"/>
  <c r="F144" i="10"/>
  <c r="N173" i="10"/>
  <c r="D173" i="10"/>
  <c r="N172" i="10"/>
  <c r="D172" i="10"/>
  <c r="N170" i="10"/>
  <c r="D170" i="10"/>
  <c r="N169" i="10"/>
  <c r="D169" i="10"/>
  <c r="N167" i="10"/>
  <c r="D167" i="10"/>
  <c r="N166" i="10"/>
  <c r="D166" i="10"/>
  <c r="N164" i="10"/>
  <c r="D164" i="10"/>
  <c r="N163" i="10"/>
  <c r="D163" i="10"/>
  <c r="P160" i="10"/>
  <c r="F160" i="10"/>
  <c r="P158" i="10"/>
  <c r="N158" i="10"/>
  <c r="P155" i="10"/>
  <c r="N155" i="10"/>
  <c r="F155" i="10"/>
  <c r="D155" i="10"/>
  <c r="P154" i="10"/>
  <c r="N154" i="10"/>
  <c r="F154" i="10"/>
  <c r="D154" i="10"/>
  <c r="P152" i="10"/>
  <c r="N152" i="10"/>
  <c r="F152" i="10"/>
  <c r="D152" i="10"/>
  <c r="P151" i="10"/>
  <c r="N151" i="10"/>
  <c r="F151" i="10"/>
  <c r="D151" i="10"/>
  <c r="P144" i="10"/>
  <c r="Q143" i="10"/>
  <c r="G143" i="10"/>
  <c r="Q142" i="10"/>
  <c r="G142" i="10"/>
  <c r="Q141" i="10"/>
  <c r="G141" i="10"/>
  <c r="Q140" i="10"/>
  <c r="G140" i="10"/>
  <c r="Q131" i="10"/>
  <c r="G131" i="10"/>
  <c r="Q130" i="10"/>
  <c r="G130" i="10"/>
  <c r="Q129" i="10"/>
  <c r="G129" i="10"/>
  <c r="Q128" i="10"/>
  <c r="G128" i="10"/>
  <c r="Q127" i="10"/>
  <c r="G127" i="10"/>
  <c r="Q126" i="10"/>
  <c r="G126" i="10"/>
  <c r="Q125" i="10"/>
  <c r="G125" i="10"/>
  <c r="Q124" i="10"/>
  <c r="G124" i="10"/>
  <c r="Q123" i="10"/>
  <c r="G123" i="10"/>
  <c r="Q122" i="10"/>
  <c r="G122" i="10"/>
  <c r="Q121" i="10"/>
  <c r="G121" i="10"/>
  <c r="Q120" i="10"/>
  <c r="G120" i="10"/>
  <c r="Q119" i="10"/>
  <c r="G119" i="10"/>
  <c r="Q118" i="10"/>
  <c r="G118" i="10"/>
  <c r="Q117" i="10"/>
  <c r="G117" i="10"/>
  <c r="Q116" i="10"/>
  <c r="G116" i="10"/>
  <c r="Q115" i="10"/>
  <c r="G115" i="10"/>
  <c r="Q114" i="10"/>
  <c r="N160" i="10" s="1"/>
  <c r="G114" i="10"/>
  <c r="Q113" i="10"/>
  <c r="G113" i="10"/>
  <c r="Q112" i="10"/>
  <c r="G112" i="10"/>
  <c r="Q104" i="10"/>
  <c r="G104" i="10"/>
  <c r="Q103" i="10"/>
  <c r="G103" i="10"/>
  <c r="Q102" i="10"/>
  <c r="G102" i="10"/>
  <c r="Q101" i="10"/>
  <c r="G101" i="10"/>
  <c r="Q100" i="10"/>
  <c r="G100" i="10"/>
  <c r="F158" i="10" s="1"/>
  <c r="Q99" i="10"/>
  <c r="G99" i="10"/>
  <c r="F157" i="10" s="1"/>
  <c r="Q98" i="10"/>
  <c r="G98" i="10"/>
  <c r="Q22" i="10"/>
  <c r="G22" i="10"/>
  <c r="Q21" i="10"/>
  <c r="Q20" i="10"/>
  <c r="N157" i="10" s="1"/>
  <c r="Q19" i="10"/>
  <c r="G19" i="10"/>
  <c r="Q18" i="10"/>
  <c r="P18" i="10"/>
  <c r="O18" i="10"/>
  <c r="N18" i="10"/>
  <c r="L18" i="10"/>
  <c r="J29" i="11" l="1"/>
  <c r="K29" i="11" s="1"/>
  <c r="P157" i="10"/>
  <c r="L37" i="11" s="1"/>
  <c r="D160" i="10"/>
  <c r="L39" i="11" s="1"/>
  <c r="N161" i="10"/>
  <c r="D158" i="10"/>
  <c r="L29" i="11" s="1"/>
  <c r="P161" i="10"/>
  <c r="J43" i="11"/>
  <c r="K43" i="11" s="1"/>
  <c r="H146" i="10"/>
  <c r="J35" i="11"/>
  <c r="K35" i="11" s="1"/>
  <c r="L41" i="11"/>
  <c r="L35" i="11"/>
  <c r="J33" i="11"/>
  <c r="K33" i="11" s="1"/>
  <c r="J39" i="11"/>
  <c r="K39" i="11" s="1"/>
  <c r="J37" i="11"/>
  <c r="K37" i="11" s="1"/>
  <c r="J41" i="11"/>
  <c r="K41" i="11" s="1"/>
  <c r="J31" i="11"/>
  <c r="K31" i="11" s="1"/>
  <c r="L33" i="11"/>
  <c r="D161" i="10"/>
  <c r="G144" i="10"/>
  <c r="Q144" i="10"/>
  <c r="F161" i="10"/>
  <c r="L43" i="11" l="1"/>
  <c r="L31" i="11"/>
  <c r="H147" i="10"/>
  <c r="J45" i="11"/>
  <c r="J48" i="11" s="1"/>
  <c r="K45" i="11"/>
  <c r="K48" i="11" s="1"/>
  <c r="L45" i="11" l="1"/>
  <c r="L48" i="11" s="1"/>
  <c r="L55" i="11" s="1"/>
  <c r="L56" i="11" s="1"/>
</calcChain>
</file>

<file path=xl/sharedStrings.xml><?xml version="1.0" encoding="utf-8"?>
<sst xmlns="http://schemas.openxmlformats.org/spreadsheetml/2006/main" count="565" uniqueCount="249">
  <si>
    <t>T</t>
  </si>
  <si>
    <t>G</t>
  </si>
  <si>
    <t>L</t>
  </si>
  <si>
    <t>D</t>
  </si>
  <si>
    <t>H</t>
  </si>
  <si>
    <t>C</t>
  </si>
  <si>
    <t>A</t>
  </si>
  <si>
    <t>V</t>
  </si>
  <si>
    <t>LOI SUR LA VOIRIE</t>
  </si>
  <si>
    <t>LIQUOR CONTROL ACT</t>
  </si>
  <si>
    <t>HIGHWAY ACT</t>
  </si>
  <si>
    <t>MOTOR CARRIER ACT</t>
  </si>
  <si>
    <t>MOTOR VEHICLE ACT</t>
  </si>
  <si>
    <t>LOI DE LA TAXE SUR L'ESSENCE ET LES CARBURANTS</t>
  </si>
  <si>
    <t>LOI SUR LE TRANSPORT DE MARCHANDISES DANGEREUSES</t>
  </si>
  <si>
    <t>GAS &amp; MOTIVE FUEL TAX ACT</t>
  </si>
  <si>
    <t>TRANSPORTATION OF DANGEROUS GOODS ACT</t>
  </si>
  <si>
    <t>LOI SUR LA RÈGLEMENTATION DES ALCOOLS</t>
  </si>
  <si>
    <t>LOI DES TRANSPORTS ROUTIERS</t>
  </si>
  <si>
    <t>LOI SUR LES VÉHICULES À MOTEUR</t>
  </si>
  <si>
    <t>DATE</t>
  </si>
  <si>
    <t>Y/A</t>
  </si>
  <si>
    <t>M/M</t>
  </si>
  <si>
    <t>D/J</t>
  </si>
  <si>
    <t>Checked by / Vérifié par</t>
  </si>
  <si>
    <t>On US $ / sur $ E-U</t>
  </si>
  <si>
    <t>Exchange / Change</t>
  </si>
  <si>
    <t>901 PLUS 906</t>
  </si>
  <si>
    <t>840 TO / À 873</t>
  </si>
  <si>
    <t>F</t>
  </si>
  <si>
    <t>Indicatif de transit</t>
  </si>
  <si>
    <t>ITEM</t>
  </si>
  <si>
    <t>SUMMARY OF FEES / SOMMAIRE DES DROITS</t>
  </si>
  <si>
    <t xml:space="preserve">FEDERAL CONTRAVENTION / </t>
  </si>
  <si>
    <t>CONTRAVENTION AUX LOIS FÉDÉRALES</t>
  </si>
  <si>
    <t>ACTS</t>
  </si>
  <si>
    <t xml:space="preserve">Transit Marker / </t>
  </si>
  <si>
    <t>Combination of Vehicles</t>
  </si>
  <si>
    <t>Véhicules combination</t>
  </si>
  <si>
    <t>Commercial Trip Permit / Permis de voyage utilitaire</t>
  </si>
  <si>
    <t>Single Vehicle Loaded</t>
  </si>
  <si>
    <t>Véhicules simple avec change</t>
  </si>
  <si>
    <t xml:space="preserve">Single Vehicle </t>
  </si>
  <si>
    <t xml:space="preserve">Véhicules simple </t>
  </si>
  <si>
    <t>SUB - SUB TOTAL / SOUS - SOUS-TOTAL</t>
  </si>
  <si>
    <t>Single-Trip Fuel-Tax Permit (scales) /</t>
  </si>
  <si>
    <t>Permis de voyage simple pour taxe sur l'essence (la pesee)</t>
  </si>
  <si>
    <t xml:space="preserve">Federal Contravention / </t>
  </si>
  <si>
    <t>Contravention aux lois fédérales</t>
  </si>
  <si>
    <t>Amendes - Loi sur les véhicules à moteur</t>
  </si>
  <si>
    <t>Motor Vehicle Act Fines /</t>
  </si>
  <si>
    <t>Motor Carrier Act Fines</t>
  </si>
  <si>
    <t>Amendes - Loi sur les transports routiers</t>
  </si>
  <si>
    <t>Transp. of Dangerous Goods Act, Fines</t>
  </si>
  <si>
    <t>Amendes - Loi sur le transp. des marchandises dangereuses</t>
  </si>
  <si>
    <t>Liquor Control Act Fines</t>
  </si>
  <si>
    <t>Highway Act Fines</t>
  </si>
  <si>
    <t>Amendes - Loi sur la voirie</t>
  </si>
  <si>
    <t>Amendes - Loi sur la reglemention les Alcools</t>
  </si>
  <si>
    <t>Amendes Loi de la taxe sur l'essence et les carburants</t>
  </si>
  <si>
    <t>Remarks / Remarques</t>
  </si>
  <si>
    <t>REMITTANCE OF PERMIT FEES AND VOLUNTARY PENALTIES</t>
  </si>
  <si>
    <t>REMISE DES DROITS DE PERMIS ET DES AMENDES VOLONTAIRES PAYÉES</t>
  </si>
  <si>
    <t xml:space="preserve">Office No. / N° du bureau &amp; AGENCY </t>
  </si>
  <si>
    <t>Quantity of voids / quantité de vides</t>
  </si>
  <si>
    <t>V @ void</t>
  </si>
  <si>
    <t>A @ void</t>
  </si>
  <si>
    <t>C @ void</t>
  </si>
  <si>
    <t>D @ void</t>
  </si>
  <si>
    <t>G @ void</t>
  </si>
  <si>
    <t>H @ void</t>
  </si>
  <si>
    <t>L @ void</t>
  </si>
  <si>
    <t>A @ court</t>
  </si>
  <si>
    <t>C @ court</t>
  </si>
  <si>
    <t>D @ court</t>
  </si>
  <si>
    <t>G @ court</t>
  </si>
  <si>
    <t>H @ court</t>
  </si>
  <si>
    <t>L @ court</t>
  </si>
  <si>
    <t>V @ court</t>
  </si>
  <si>
    <t>F @ court</t>
  </si>
  <si>
    <t>F @ void</t>
  </si>
  <si>
    <t>F @ Qty</t>
  </si>
  <si>
    <t>A @ Qty</t>
  </si>
  <si>
    <t>D @ Qty</t>
  </si>
  <si>
    <t>G @ Qty</t>
  </si>
  <si>
    <t>H @ Qty</t>
  </si>
  <si>
    <t>L @ Qty</t>
  </si>
  <si>
    <t>C @ Qty</t>
  </si>
  <si>
    <t>V @ Qty</t>
  </si>
  <si>
    <t>A @ Total$</t>
  </si>
  <si>
    <t>F @ Total$</t>
  </si>
  <si>
    <t>D @ Total$</t>
  </si>
  <si>
    <t>G @ Total$</t>
  </si>
  <si>
    <t>H @ Total$</t>
  </si>
  <si>
    <t>L @ Total$</t>
  </si>
  <si>
    <t>C @ Total$</t>
  </si>
  <si>
    <t>V @ Total$</t>
  </si>
  <si>
    <t>Quantity issued / quantité s'est écoulée</t>
  </si>
  <si>
    <t>Code</t>
  </si>
  <si>
    <t>DPS Portion / portion de Sécurité publique TOTAL $</t>
  </si>
  <si>
    <t>Void</t>
  </si>
  <si>
    <t>Court</t>
  </si>
  <si>
    <t>P</t>
  </si>
  <si>
    <t>Agency Total / total d'agence</t>
  </si>
  <si>
    <t>Series # /
# de série</t>
  </si>
  <si>
    <t>Signature:</t>
  </si>
  <si>
    <t xml:space="preserve">
ü</t>
  </si>
  <si>
    <r>
      <t xml:space="preserve">Gain  / Profit         </t>
    </r>
    <r>
      <rPr>
        <b/>
        <sz val="13"/>
        <rFont val="Arial"/>
        <family val="2"/>
      </rPr>
      <t>CR</t>
    </r>
  </si>
  <si>
    <t>REC'D TOTAL / RECU REM'D</t>
  </si>
  <si>
    <t>TOTAL / REMIS</t>
  </si>
  <si>
    <t>Shortage / En Moins</t>
  </si>
  <si>
    <t>Overage / En trop</t>
  </si>
  <si>
    <r>
      <t xml:space="preserve">Loss / Perte        </t>
    </r>
    <r>
      <rPr>
        <b/>
        <sz val="13"/>
        <rFont val="Arial"/>
        <family val="2"/>
      </rPr>
      <t xml:space="preserve"> DR</t>
    </r>
  </si>
  <si>
    <t>Off Road Vehicle Act Fines</t>
  </si>
  <si>
    <t>Amendes - Véhicules hors route</t>
  </si>
  <si>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- Motor Carrier Act / Loi des Transports Routiers</t>
    </r>
  </si>
  <si>
    <r>
      <rPr>
        <b/>
        <sz val="11"/>
        <rFont val="Arial"/>
        <family val="2"/>
      </rPr>
      <t>V</t>
    </r>
    <r>
      <rPr>
        <sz val="11"/>
        <rFont val="Arial"/>
        <family val="2"/>
      </rPr>
      <t xml:space="preserve"> - Motor Vehicle Act / Loi sur les Véhicules à Moteur</t>
    </r>
  </si>
  <si>
    <r>
      <rPr>
        <b/>
        <sz val="11"/>
        <rFont val="Arial"/>
        <family val="2"/>
      </rPr>
      <t>L</t>
    </r>
    <r>
      <rPr>
        <sz val="11"/>
        <rFont val="Arial"/>
        <family val="2"/>
      </rPr>
      <t xml:space="preserve"> - Liquor Control Act / Loi sur la Règlementation des Alcools</t>
    </r>
  </si>
  <si>
    <r>
      <rPr>
        <b/>
        <sz val="11"/>
        <rFont val="Arial"/>
        <family val="2"/>
      </rPr>
      <t>H</t>
    </r>
    <r>
      <rPr>
        <sz val="11"/>
        <rFont val="Arial"/>
        <family val="2"/>
      </rPr>
      <t xml:space="preserve"> - Highway Act / Loi sur la Voirie</t>
    </r>
  </si>
  <si>
    <t>d</t>
  </si>
  <si>
    <t>Remittance Form Instructions</t>
  </si>
  <si>
    <t>Note: you must click on the shaded square to access the drop down menu.</t>
  </si>
  <si>
    <t>Note: To ensure proper codes are selected please refer to the CODE section at the top of the remittance form:</t>
  </si>
  <si>
    <t>NOTE: If the ticket has a paid status leave this field blank.</t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</si>
  <si>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In subject line, please indicate your Agency name &amp; Remittance Date</t>
    </r>
  </si>
  <si>
    <r>
      <t>§</t>
    </r>
    <r>
      <rPr>
        <sz val="7"/>
        <rFont val="Times New Roman"/>
        <family val="1"/>
      </rPr>
      <t xml:space="preserve">  </t>
    </r>
    <r>
      <rPr>
        <sz val="11"/>
        <rFont val="Calibri"/>
        <family val="2"/>
      </rPr>
      <t xml:space="preserve">Example: Bathurst CVE – Sept 4, 2014 </t>
    </r>
  </si>
  <si>
    <t>You will notice the DPS portion auto-calculate in the “DPS Portion” section.  Continue until you have entered the remainder of  tickets</t>
  </si>
  <si>
    <r>
      <rPr>
        <b/>
        <u/>
        <sz val="11"/>
        <rFont val="Calibri"/>
        <family val="2"/>
      </rPr>
      <t>Enter</t>
    </r>
    <r>
      <rPr>
        <sz val="11"/>
        <rFont val="Calibri"/>
        <family val="2"/>
      </rPr>
      <t xml:space="preserve"> the ticket number in the “Series #” column</t>
    </r>
  </si>
  <si>
    <r>
      <rPr>
        <b/>
        <u/>
        <sz val="11"/>
        <rFont val="Calibri"/>
        <family val="2"/>
      </rPr>
      <t>Enter</t>
    </r>
    <r>
      <rPr>
        <sz val="11"/>
        <rFont val="Calibri"/>
        <family val="2"/>
      </rPr>
      <t xml:space="preserve"> your name</t>
    </r>
  </si>
  <si>
    <r>
      <rPr>
        <b/>
        <u/>
        <sz val="11"/>
        <rFont val="Calibri"/>
        <family val="2"/>
      </rPr>
      <t>Select</t>
    </r>
    <r>
      <rPr>
        <sz val="11"/>
        <rFont val="Calibri"/>
        <family val="2"/>
      </rPr>
      <t xml:space="preserve"> office code from the drop down menu</t>
    </r>
  </si>
  <si>
    <r>
      <rPr>
        <b/>
        <u/>
        <sz val="11"/>
        <rFont val="Calibri"/>
        <family val="2"/>
      </rPr>
      <t>Enter</t>
    </r>
    <r>
      <rPr>
        <sz val="11"/>
        <rFont val="Calibri"/>
        <family val="2"/>
      </rPr>
      <t xml:space="preserve"> the remittance date at the top left hand corner of the remittance form</t>
    </r>
  </si>
  <si>
    <r>
      <rPr>
        <b/>
        <u/>
        <sz val="11"/>
        <rFont val="Calibri"/>
        <family val="2"/>
      </rPr>
      <t>Select</t>
    </r>
    <r>
      <rPr>
        <sz val="11"/>
        <rFont val="Calibri"/>
        <family val="2"/>
      </rPr>
      <t xml:space="preserve"> the fine code from the drop down menu in the “Code” column</t>
    </r>
  </si>
  <si>
    <r>
      <rPr>
        <b/>
        <u/>
        <sz val="11"/>
        <rFont val="Calibri"/>
        <family val="2"/>
      </rPr>
      <t>Select</t>
    </r>
    <r>
      <rPr>
        <sz val="11"/>
        <rFont val="Calibri"/>
        <family val="2"/>
      </rPr>
      <t xml:space="preserve"> the ticket status from the drop down menu in the “VOID/COURT section. </t>
    </r>
  </si>
  <si>
    <r>
      <rPr>
        <b/>
        <u/>
        <sz val="11"/>
        <rFont val="Calibri"/>
        <family val="2"/>
      </rPr>
      <t>Enter</t>
    </r>
    <r>
      <rPr>
        <sz val="11"/>
        <rFont val="Calibri"/>
        <family val="2"/>
      </rPr>
      <t xml:space="preserve"> the ticket amount in the “Agency Total” section.  </t>
    </r>
  </si>
  <si>
    <r>
      <rPr>
        <b/>
        <u/>
        <sz val="11"/>
        <rFont val="Calibri"/>
        <family val="2"/>
      </rPr>
      <t>Select</t>
    </r>
    <r>
      <rPr>
        <sz val="11"/>
        <rFont val="Calibri"/>
        <family val="2"/>
      </rPr>
      <t xml:space="preserve"> file at the top left corner of the screen, then “Send Using E-mail, “Send as Attachment”</t>
    </r>
  </si>
  <si>
    <r>
      <rPr>
        <b/>
        <u/>
        <sz val="11"/>
        <rFont val="Calibri"/>
        <family val="2"/>
      </rPr>
      <t>Attach</t>
    </r>
    <r>
      <rPr>
        <sz val="11"/>
        <rFont val="Calibri"/>
        <family val="2"/>
      </rPr>
      <t xml:space="preserve"> and email to popa@snb.ca  and Katie.walsh-aube@gnb.ca  (DPS)</t>
    </r>
  </si>
  <si>
    <t>** It is recommended you keep a copy for your records.</t>
  </si>
  <si>
    <t>4a</t>
  </si>
  <si>
    <t>b</t>
  </si>
  <si>
    <t>c</t>
  </si>
  <si>
    <t>5a</t>
  </si>
  <si>
    <t>Military Police-CFB Gagetown</t>
  </si>
  <si>
    <t>DNR Bathurst (4102)</t>
  </si>
  <si>
    <t>DNR Dieppe (4203)</t>
  </si>
  <si>
    <t>DNR Edmundston (4401)</t>
  </si>
  <si>
    <t>DNR Florenceville (4402)</t>
  </si>
  <si>
    <t>DNR Fredericton (4304)</t>
  </si>
  <si>
    <t>DNR Kedgwick (4101)</t>
  </si>
  <si>
    <t>DNR Kent (4203)</t>
  </si>
  <si>
    <t>DNR Miramichi (4201)</t>
  </si>
  <si>
    <t>DNR Sussex (4302)</t>
  </si>
  <si>
    <t>DNR Welsford (4303)</t>
  </si>
  <si>
    <t>Port Security /  Sécurité du port</t>
  </si>
  <si>
    <t xml:space="preserve"> ------  RCMP / GRC   ------</t>
  </si>
  <si>
    <t xml:space="preserve"> ------  Municipal  ------</t>
  </si>
  <si>
    <t xml:space="preserve"> ------  DNR / RN  ------  </t>
  </si>
  <si>
    <t>CVE Fredericton  (8652)</t>
  </si>
  <si>
    <t>CVE Moncton  (8655)</t>
  </si>
  <si>
    <t>CVE Bathurst  (8658)</t>
  </si>
  <si>
    <t>CVE St Leonard  (8659)</t>
  </si>
  <si>
    <t>CVE Saint John  (8653)</t>
  </si>
  <si>
    <t>CVE Off Road Vehicle  (8079)</t>
  </si>
  <si>
    <t>RCMP St. George RCMP (2692)</t>
  </si>
  <si>
    <t>RCMP Moncton RCMP (2730)</t>
  </si>
  <si>
    <t>RCMP Grand Falls RCMP (2684)</t>
  </si>
  <si>
    <t>RCMP Campbellton RCMP (2690)</t>
  </si>
  <si>
    <t>RCMP Woodstock RCMP (2689)</t>
  </si>
  <si>
    <t>RCMP Richibucto RCMP (2683)</t>
  </si>
  <si>
    <t>RCMP Shediac RCMP (2694)</t>
  </si>
  <si>
    <t>RCMP Hampton RCMP (2696)</t>
  </si>
  <si>
    <t>RCMP Oromocto RCMP (2691)</t>
  </si>
  <si>
    <t>RCMP Blackville RCMP (2687)</t>
  </si>
  <si>
    <t>RCMP Tracadie RCMP (2677)</t>
  </si>
  <si>
    <t>RCMP Riverview RCMP (2705)</t>
  </si>
  <si>
    <t>Municipal Bathurst (205)</t>
  </si>
  <si>
    <t>Municipal BNPP/Nigadoo (232)</t>
  </si>
  <si>
    <t>Municipal Edmundston  (212)</t>
  </si>
  <si>
    <t>Municipal Fredericton (213)</t>
  </si>
  <si>
    <t>Municipal Grand Falls (215)</t>
  </si>
  <si>
    <t>Municipal Miramichi (219)</t>
  </si>
  <si>
    <t>Municipal Sackville (222)</t>
  </si>
  <si>
    <t>Municipal Saint John (223)</t>
  </si>
  <si>
    <t>Municipal Woodstock (231)</t>
  </si>
  <si>
    <t>ORVE Miramichi (5002)</t>
  </si>
  <si>
    <t xml:space="preserve">  ------  CVE  &amp; OVR / AVU   ------  </t>
  </si>
  <si>
    <t>DPS Portion / portion de Sécurité Publique</t>
  </si>
  <si>
    <r>
      <rPr>
        <b/>
        <sz val="11"/>
        <rFont val="Arial"/>
        <family val="2"/>
      </rPr>
      <t>D</t>
    </r>
    <r>
      <rPr>
        <sz val="11"/>
        <rFont val="Arial"/>
        <family val="2"/>
      </rPr>
      <t xml:space="preserve"> - Transportation of Dangerous Goods Act / Loi sur le Transport de Marchandises Dangereuses</t>
    </r>
  </si>
  <si>
    <r>
      <rPr>
        <b/>
        <sz val="11"/>
        <rFont val="Arial"/>
        <family val="2"/>
      </rPr>
      <t>G</t>
    </r>
    <r>
      <rPr>
        <sz val="11"/>
        <rFont val="Arial"/>
        <family val="2"/>
      </rPr>
      <t xml:space="preserve"> - Gas &amp; Motive Fuel Tax Act / Loi de la Taxe sur L'Essence et les Carburants</t>
    </r>
  </si>
  <si>
    <t>will carry over what you selected/typed from Agency Remit pg 1</t>
  </si>
  <si>
    <r>
      <rPr>
        <b/>
        <u/>
        <sz val="11"/>
        <rFont val="Calibri"/>
        <family val="2"/>
      </rPr>
      <t>Enter</t>
    </r>
    <r>
      <rPr>
        <sz val="11"/>
        <rFont val="Calibri"/>
        <family val="2"/>
      </rPr>
      <t xml:space="preserve"> the Quanties and totals of any Permits issued in this section</t>
    </r>
  </si>
  <si>
    <r>
      <rPr>
        <b/>
        <u/>
        <sz val="11"/>
        <rFont val="Calibri"/>
        <family val="2"/>
      </rPr>
      <t>Enter</t>
    </r>
    <r>
      <rPr>
        <sz val="11"/>
        <rFont val="Calibri"/>
        <family val="2"/>
      </rPr>
      <t xml:space="preserve"> any Remarks or additional information as required</t>
    </r>
  </si>
  <si>
    <r>
      <rPr>
        <b/>
        <u/>
        <sz val="11"/>
        <rFont val="Calibri"/>
        <family val="2"/>
      </rPr>
      <t>Enter</t>
    </r>
    <r>
      <rPr>
        <sz val="11"/>
        <rFont val="Calibri"/>
        <family val="2"/>
      </rPr>
      <t xml:space="preserve"> Shortages/Overages as required</t>
    </r>
  </si>
  <si>
    <t xml:space="preserve">Gas &amp; Motive Fuel Tax Act Fines / </t>
  </si>
  <si>
    <r>
      <rPr>
        <b/>
        <sz val="12"/>
        <color rgb="FFFF0000"/>
        <rFont val="Arial"/>
        <family val="2"/>
      </rPr>
      <t>SUBMIT Bi-Weekly according to the Agency Remittance Schedule</t>
    </r>
    <r>
      <rPr>
        <b/>
        <sz val="12"/>
        <rFont val="Arial"/>
        <family val="2"/>
      </rPr>
      <t xml:space="preserve">           </t>
    </r>
  </si>
  <si>
    <t>Page 2</t>
  </si>
  <si>
    <t>F &amp; O</t>
  </si>
  <si>
    <t>F &amp; 
O</t>
  </si>
  <si>
    <t>O @ Qty</t>
  </si>
  <si>
    <t>O @ Total$</t>
  </si>
  <si>
    <t>O @ void</t>
  </si>
  <si>
    <t>O @ court</t>
  </si>
  <si>
    <t>O</t>
  </si>
  <si>
    <r>
      <rPr>
        <b/>
        <sz val="11"/>
        <rFont val="Arial"/>
        <family val="2"/>
      </rPr>
      <t>F &amp; O</t>
    </r>
    <r>
      <rPr>
        <sz val="11"/>
        <rFont val="Arial"/>
        <family val="2"/>
      </rPr>
      <t xml:space="preserve"> - Federal Contravention / Contravention aux lois Fédérales</t>
    </r>
  </si>
  <si>
    <t>SOUMETTRE aux deux semaines, conformément au programme de versement Agence.</t>
  </si>
  <si>
    <t>Municipal Kennebecasis (221)</t>
  </si>
  <si>
    <t>Environment EED</t>
  </si>
  <si>
    <t>DNR Doaktown (4202)</t>
  </si>
  <si>
    <t xml:space="preserve"> ------  DFO /MPO  ------  </t>
  </si>
  <si>
    <t>DFO Caraquet</t>
  </si>
  <si>
    <t>DFO Baie Ste Anne</t>
  </si>
  <si>
    <t>DFO Fredericton</t>
  </si>
  <si>
    <t>DFO Néguac</t>
  </si>
  <si>
    <t>DFO Saint John</t>
  </si>
  <si>
    <t>DFO Shippagan</t>
  </si>
  <si>
    <t>DFO St-Léonard</t>
  </si>
  <si>
    <t xml:space="preserve"> ------  Commercial Trip Permits  ------  </t>
  </si>
  <si>
    <t>730 Permit Services</t>
  </si>
  <si>
    <t>Dynamo Express Truck Permits</t>
  </si>
  <si>
    <t>BiM Consulting</t>
  </si>
  <si>
    <t>Nova Permits</t>
  </si>
  <si>
    <t>Permits Canada</t>
  </si>
  <si>
    <t>Province &amp; State Permitting</t>
  </si>
  <si>
    <t>T-Chek Systems</t>
  </si>
  <si>
    <t>Transceiver-Comdata</t>
  </si>
  <si>
    <t>Transportation Compliance Service</t>
  </si>
  <si>
    <t>DNR Chipman (4301)</t>
  </si>
  <si>
    <t>Amendes - Véhicules hors route / Loi sur le poisson et la faune</t>
  </si>
  <si>
    <t>Off Road Vehicle Act Fines / Fish &amp; Wildlife Act</t>
  </si>
  <si>
    <r>
      <rPr>
        <b/>
        <sz val="11"/>
        <rFont val="Arial"/>
        <family val="2"/>
      </rPr>
      <t>A</t>
    </r>
    <r>
      <rPr>
        <sz val="11"/>
        <rFont val="Arial"/>
        <family val="2"/>
      </rPr>
      <t xml:space="preserve"> - Off Road Vehicle Act Fines or Fish &amp; Wildlife Act / Amendes Véhicules hors route ou Loi sur le poisson et la faune</t>
    </r>
  </si>
  <si>
    <t>Environment Canada</t>
  </si>
  <si>
    <t>Industry Canada / Industrie Canada</t>
  </si>
  <si>
    <t>Transport Canada / Transports Canada</t>
  </si>
  <si>
    <t>Fundy National Park / Parc national Fundy</t>
  </si>
  <si>
    <t>Kouchibouguac National Park / parc national due Canada Kouchibouguac</t>
  </si>
  <si>
    <t>C.N. Police /  Police C.N.</t>
  </si>
  <si>
    <t>Environment (PNB) / Environmement (PNB)</t>
  </si>
  <si>
    <t xml:space="preserve">  ------  Federal &amp; Provinical / Fédéral et provinicale------  </t>
  </si>
  <si>
    <t xml:space="preserve"> Void / Court
OR/OU 
annulé / cour de justice</t>
  </si>
  <si>
    <t xml:space="preserve"> ------  Transit Markers ------  </t>
  </si>
  <si>
    <t>514303 NB Ltd. OA Great Northern Auction Company</t>
  </si>
  <si>
    <t>IIU Bathurst</t>
  </si>
  <si>
    <t>IIU Edmundston</t>
  </si>
  <si>
    <t>IIU Fredericton</t>
  </si>
  <si>
    <t>IIU Miramichi</t>
  </si>
  <si>
    <t>IIU Moncton</t>
  </si>
  <si>
    <t>IIU Saint John</t>
  </si>
  <si>
    <t xml:space="preserve"> ---  Investigation and Inspection Unit (IIU) / Section d’inspection et d’enquête ----</t>
  </si>
  <si>
    <r>
      <t xml:space="preserve"> Email this excel template to: 
         ●  popa@snb.ca </t>
    </r>
    <r>
      <rPr>
        <b/>
        <u/>
        <sz val="12"/>
        <rFont val="Arial"/>
        <family val="2"/>
      </rPr>
      <t>AND</t>
    </r>
    <r>
      <rPr>
        <b/>
        <sz val="12"/>
        <rFont val="Arial"/>
        <family val="2"/>
      </rPr>
      <t xml:space="preserve">
         ●  dpspopa@gnb.ca
</t>
    </r>
    <r>
      <rPr>
        <b/>
        <sz val="12"/>
        <color rgb="FFFF0000"/>
        <rFont val="Arial"/>
        <family val="2"/>
      </rPr>
      <t>**</t>
    </r>
    <r>
      <rPr>
        <b/>
        <sz val="12"/>
        <rFont val="Arial"/>
        <family val="2"/>
      </rPr>
      <t xml:space="preserve"> If no tickets were issued, email a zero report</t>
    </r>
  </si>
  <si>
    <r>
      <t xml:space="preserve">Envoyez ce document par courriel à:  
       </t>
    </r>
    <r>
      <rPr>
        <b/>
        <sz val="11"/>
        <rFont val="Arial"/>
        <family val="2"/>
      </rPr>
      <t xml:space="preserve"> </t>
    </r>
    <r>
      <rPr>
        <b/>
        <sz val="12"/>
        <rFont val="Calibri"/>
        <family val="2"/>
      </rPr>
      <t>●</t>
    </r>
    <r>
      <rPr>
        <b/>
        <sz val="9.6"/>
        <rFont val="Arial"/>
        <family val="2"/>
      </rPr>
      <t xml:space="preserve">  </t>
    </r>
    <r>
      <rPr>
        <b/>
        <sz val="12"/>
        <rFont val="Arial"/>
        <family val="2"/>
      </rPr>
      <t xml:space="preserve">popa@snb.ca </t>
    </r>
    <r>
      <rPr>
        <b/>
        <u/>
        <sz val="12"/>
        <rFont val="Arial"/>
        <family val="2"/>
      </rPr>
      <t>ET</t>
    </r>
    <r>
      <rPr>
        <b/>
        <i/>
        <sz val="12"/>
        <rFont val="Arial"/>
        <family val="2"/>
      </rPr>
      <t xml:space="preserve"> 
    </t>
    </r>
    <r>
      <rPr>
        <b/>
        <i/>
        <sz val="10"/>
        <rFont val="Arial"/>
        <family val="2"/>
      </rPr>
      <t xml:space="preserve">    </t>
    </r>
    <r>
      <rPr>
        <b/>
        <sz val="12"/>
        <rFont val="Arial"/>
        <family val="2"/>
      </rPr>
      <t xml:space="preserve">●  dpspopa@gnb.ca
</t>
    </r>
    <r>
      <rPr>
        <b/>
        <sz val="12"/>
        <color rgb="FFFF0000"/>
        <rFont val="Arial"/>
        <family val="2"/>
      </rPr>
      <t xml:space="preserve">** </t>
    </r>
    <r>
      <rPr>
        <b/>
        <sz val="12"/>
        <rFont val="Arial"/>
        <family val="2"/>
      </rPr>
      <t>si aucun billet n'a été émit, envoyez un rapport avec zéro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</si>
</sst>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indexed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rgb="FFFF0000"/>
      <name val="Arial"/>
      <family val="2"/>
    </font>
    <font>
      <b/>
      <sz val="14"/>
      <name val="Wingdings"/>
      <charset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Arial"/>
      <family val="2"/>
    </font>
    <font>
      <b/>
      <sz val="12"/>
      <color rgb="FFFF000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u/>
      <sz val="14"/>
      <name val="Calibri"/>
      <family val="2"/>
    </font>
    <font>
      <sz val="7"/>
      <name val="Times New Roman"/>
      <family val="1"/>
    </font>
    <font>
      <sz val="11"/>
      <name val="Courier New"/>
      <family val="3"/>
    </font>
    <font>
      <sz val="11"/>
      <name val="Wingdings"/>
      <charset val="2"/>
    </font>
    <font>
      <sz val="11"/>
      <name val="Calibri"/>
      <family val="2"/>
      <scheme val="minor"/>
    </font>
    <font>
      <b/>
      <sz val="12"/>
      <color rgb="FF00B050"/>
      <name val="Arial"/>
      <family val="2"/>
    </font>
    <font>
      <b/>
      <i/>
      <sz val="12"/>
      <name val="Arial"/>
      <family val="2"/>
    </font>
    <font>
      <b/>
      <sz val="12"/>
      <name val="Calibri"/>
      <family val="2"/>
    </font>
    <font>
      <b/>
      <sz val="9.6"/>
      <name val="Arial"/>
      <family val="2"/>
    </font>
    <font>
      <b/>
      <u/>
      <sz val="12"/>
      <name val="Arial"/>
      <family val="2"/>
    </font>
    <font>
      <b/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9" fillId="0" borderId="0"/>
    <xf numFmtId="0" fontId="1" fillId="0" borderId="0"/>
    <xf numFmtId="0" fontId="2" fillId="0" borderId="0"/>
    <xf numFmtId="0" fontId="2" fillId="0" borderId="0"/>
  </cellStyleXfs>
  <cellXfs count="369">
    <xf numFmtId="0" fontId="0" fillId="0" borderId="0" xfId="0"/>
    <xf numFmtId="0" fontId="0" fillId="0" borderId="0" xfId="0" applyBorder="1"/>
    <xf numFmtId="0" fontId="13" fillId="0" borderId="0" xfId="0" applyFont="1"/>
    <xf numFmtId="0" fontId="13" fillId="0" borderId="0" xfId="0" applyFont="1" applyBorder="1"/>
    <xf numFmtId="0" fontId="8" fillId="0" borderId="29" xfId="0" quotePrefix="1" applyFont="1" applyBorder="1" applyAlignment="1" applyProtection="1">
      <alignment horizontal="center"/>
      <protection locked="0"/>
    </xf>
    <xf numFmtId="0" fontId="15" fillId="0" borderId="12" xfId="0" applyFont="1" applyBorder="1" applyProtection="1">
      <protection locked="0"/>
    </xf>
    <xf numFmtId="43" fontId="12" fillId="0" borderId="14" xfId="1" applyNumberFormat="1" applyFont="1" applyBorder="1" applyAlignment="1" applyProtection="1">
      <protection locked="0"/>
    </xf>
    <xf numFmtId="43" fontId="12" fillId="0" borderId="12" xfId="1" applyNumberFormat="1" applyFont="1" applyBorder="1" applyAlignment="1" applyProtection="1">
      <protection locked="0"/>
    </xf>
    <xf numFmtId="43" fontId="12" fillId="0" borderId="37" xfId="1" applyNumberFormat="1" applyFont="1" applyBorder="1" applyAlignment="1" applyProtection="1">
      <protection locked="0"/>
    </xf>
    <xf numFmtId="0" fontId="18" fillId="3" borderId="0" xfId="0" applyFont="1" applyFill="1" applyAlignment="1">
      <alignment horizontal="center"/>
    </xf>
    <xf numFmtId="0" fontId="19" fillId="0" borderId="0" xfId="0" applyFont="1"/>
    <xf numFmtId="0" fontId="12" fillId="0" borderId="46" xfId="0" applyFont="1" applyBorder="1" applyAlignment="1" applyProtection="1">
      <alignment horizontal="right"/>
      <protection locked="0"/>
    </xf>
    <xf numFmtId="49" fontId="12" fillId="0" borderId="2" xfId="0" applyNumberFormat="1" applyFont="1" applyBorder="1" applyAlignment="1" applyProtection="1">
      <alignment horizontal="center"/>
      <protection locked="0"/>
    </xf>
    <xf numFmtId="0" fontId="12" fillId="0" borderId="36" xfId="0" applyFont="1" applyBorder="1" applyAlignment="1" applyProtection="1">
      <alignment horizontal="right"/>
      <protection locked="0"/>
    </xf>
    <xf numFmtId="49" fontId="12" fillId="0" borderId="10" xfId="0" applyNumberFormat="1" applyFont="1" applyBorder="1" applyAlignment="1" applyProtection="1">
      <alignment horizontal="center"/>
      <protection locked="0"/>
    </xf>
    <xf numFmtId="49" fontId="12" fillId="0" borderId="12" xfId="0" applyNumberFormat="1" applyFont="1" applyBorder="1" applyAlignment="1" applyProtection="1">
      <alignment horizontal="center"/>
      <protection locked="0"/>
    </xf>
    <xf numFmtId="0" fontId="12" fillId="0" borderId="38" xfId="0" applyFont="1" applyBorder="1" applyAlignment="1" applyProtection="1">
      <alignment horizontal="right"/>
      <protection locked="0"/>
    </xf>
    <xf numFmtId="49" fontId="12" fillId="0" borderId="37" xfId="0" applyNumberFormat="1" applyFont="1" applyBorder="1" applyAlignment="1" applyProtection="1">
      <alignment horizontal="center"/>
      <protection locked="0"/>
    </xf>
    <xf numFmtId="43" fontId="15" fillId="6" borderId="35" xfId="0" applyNumberFormat="1" applyFont="1" applyFill="1" applyBorder="1" applyAlignment="1" applyProtection="1">
      <alignment horizontal="center" vertical="center"/>
      <protection locked="0"/>
    </xf>
    <xf numFmtId="43" fontId="15" fillId="6" borderId="38" xfId="0" applyNumberFormat="1" applyFont="1" applyFill="1" applyBorder="1" applyAlignment="1" applyProtection="1">
      <alignment horizontal="center" vertical="center"/>
      <protection locked="0"/>
    </xf>
    <xf numFmtId="44" fontId="14" fillId="0" borderId="22" xfId="0" applyNumberFormat="1" applyFont="1" applyFill="1" applyBorder="1" applyAlignment="1" applyProtection="1">
      <protection locked="0"/>
    </xf>
    <xf numFmtId="44" fontId="14" fillId="0" borderId="33" xfId="0" applyNumberFormat="1" applyFont="1" applyFill="1" applyBorder="1" applyAlignment="1" applyProtection="1">
      <protection locked="0"/>
    </xf>
    <xf numFmtId="0" fontId="15" fillId="0" borderId="10" xfId="0" applyFont="1" applyBorder="1" applyProtection="1">
      <protection locked="0"/>
    </xf>
    <xf numFmtId="0" fontId="14" fillId="0" borderId="0" xfId="0" applyFont="1" applyBorder="1" applyAlignment="1"/>
    <xf numFmtId="0" fontId="0" fillId="0" borderId="0" xfId="0" applyBorder="1" applyAlignme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3" fontId="3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0" borderId="0" xfId="0" applyFont="1"/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18" fillId="3" borderId="0" xfId="0" applyFont="1" applyFill="1"/>
    <xf numFmtId="2" fontId="0" fillId="0" borderId="0" xfId="0" applyNumberFormat="1"/>
    <xf numFmtId="0" fontId="12" fillId="6" borderId="12" xfId="0" applyFont="1" applyFill="1" applyBorder="1" applyAlignment="1" applyProtection="1">
      <alignment horizontal="center"/>
    </xf>
    <xf numFmtId="0" fontId="30" fillId="0" borderId="0" xfId="0" applyFont="1" applyAlignment="1">
      <alignment horizontal="right"/>
    </xf>
    <xf numFmtId="0" fontId="30" fillId="0" borderId="0" xfId="0" applyFont="1"/>
    <xf numFmtId="0" fontId="12" fillId="0" borderId="0" xfId="0" applyFont="1" applyAlignment="1" applyProtection="1">
      <alignment horizontal="left"/>
    </xf>
    <xf numFmtId="0" fontId="6" fillId="0" borderId="0" xfId="0" applyFont="1" applyFill="1" applyBorder="1" applyAlignment="1" applyProtection="1"/>
    <xf numFmtId="0" fontId="12" fillId="0" borderId="0" xfId="0" applyFont="1" applyAlignment="1" applyProtection="1"/>
    <xf numFmtId="0" fontId="13" fillId="0" borderId="0" xfId="0" applyFont="1" applyProtection="1"/>
    <xf numFmtId="0" fontId="0" fillId="0" borderId="0" xfId="0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2" fillId="0" borderId="12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horizontal="center"/>
    </xf>
    <xf numFmtId="0" fontId="12" fillId="0" borderId="16" xfId="0" applyFont="1" applyFill="1" applyBorder="1" applyAlignment="1" applyProtection="1">
      <alignment horizontal="left" vertical="center" wrapText="1"/>
    </xf>
    <xf numFmtId="0" fontId="6" fillId="0" borderId="16" xfId="0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</xf>
    <xf numFmtId="0" fontId="11" fillId="2" borderId="27" xfId="0" applyFont="1" applyFill="1" applyBorder="1" applyAlignment="1" applyProtection="1"/>
    <xf numFmtId="0" fontId="11" fillId="2" borderId="9" xfId="0" applyFont="1" applyFill="1" applyBorder="1" applyAlignment="1" applyProtection="1"/>
    <xf numFmtId="0" fontId="11" fillId="2" borderId="44" xfId="0" applyFont="1" applyFill="1" applyBorder="1" applyAlignment="1" applyProtection="1"/>
    <xf numFmtId="0" fontId="13" fillId="4" borderId="21" xfId="0" applyFont="1" applyFill="1" applyBorder="1" applyAlignment="1" applyProtection="1">
      <alignment wrapText="1"/>
    </xf>
    <xf numFmtId="0" fontId="12" fillId="4" borderId="22" xfId="0" applyFont="1" applyFill="1" applyBorder="1" applyAlignment="1" applyProtection="1">
      <alignment horizontal="center" wrapText="1"/>
    </xf>
    <xf numFmtId="0" fontId="12" fillId="4" borderId="23" xfId="0" applyFont="1" applyFill="1" applyBorder="1" applyAlignment="1" applyProtection="1">
      <alignment horizontal="center" wrapText="1"/>
    </xf>
    <xf numFmtId="0" fontId="17" fillId="4" borderId="23" xfId="0" applyFont="1" applyFill="1" applyBorder="1" applyAlignment="1" applyProtection="1">
      <alignment horizontal="left" vertical="center" wrapText="1"/>
    </xf>
    <xf numFmtId="0" fontId="8" fillId="4" borderId="28" xfId="0" quotePrefix="1" applyNumberFormat="1" applyFont="1" applyFill="1" applyBorder="1" applyAlignment="1" applyProtection="1">
      <alignment horizontal="center" vertical="center"/>
    </xf>
    <xf numFmtId="1" fontId="8" fillId="4" borderId="29" xfId="0" applyNumberFormat="1" applyFont="1" applyFill="1" applyBorder="1" applyAlignment="1" applyProtection="1">
      <alignment horizontal="center" vertical="center"/>
    </xf>
    <xf numFmtId="44" fontId="8" fillId="4" borderId="29" xfId="1" applyFont="1" applyFill="1" applyBorder="1" applyAlignment="1" applyProtection="1">
      <alignment horizontal="center" vertical="center"/>
    </xf>
    <xf numFmtId="0" fontId="0" fillId="0" borderId="42" xfId="0" applyBorder="1" applyProtection="1"/>
    <xf numFmtId="0" fontId="15" fillId="4" borderId="0" xfId="0" applyFont="1" applyFill="1" applyBorder="1" applyAlignment="1" applyProtection="1">
      <alignment horizontal="right"/>
    </xf>
    <xf numFmtId="0" fontId="14" fillId="4" borderId="0" xfId="0" applyFont="1" applyFill="1" applyBorder="1" applyProtection="1"/>
    <xf numFmtId="0" fontId="15" fillId="4" borderId="24" xfId="0" applyFont="1" applyFill="1" applyBorder="1" applyAlignment="1" applyProtection="1">
      <alignment horizontal="right"/>
    </xf>
    <xf numFmtId="0" fontId="0" fillId="0" borderId="43" xfId="0" applyBorder="1" applyProtection="1"/>
    <xf numFmtId="0" fontId="15" fillId="4" borderId="9" xfId="0" applyFont="1" applyFill="1" applyBorder="1" applyAlignment="1" applyProtection="1">
      <alignment horizontal="right"/>
    </xf>
    <xf numFmtId="0" fontId="14" fillId="4" borderId="9" xfId="0" applyFont="1" applyFill="1" applyBorder="1" applyProtection="1"/>
    <xf numFmtId="0" fontId="15" fillId="4" borderId="27" xfId="0" applyFont="1" applyFill="1" applyBorder="1" applyAlignment="1" applyProtection="1">
      <alignment horizontal="right"/>
    </xf>
    <xf numFmtId="0" fontId="15" fillId="0" borderId="0" xfId="0" applyFont="1" applyFill="1" applyBorder="1" applyAlignment="1" applyProtection="1">
      <alignment horizontal="right"/>
    </xf>
    <xf numFmtId="0" fontId="15" fillId="0" borderId="19" xfId="0" applyFont="1" applyFill="1" applyBorder="1" applyAlignment="1" applyProtection="1">
      <alignment horizontal="right"/>
    </xf>
    <xf numFmtId="0" fontId="14" fillId="0" borderId="19" xfId="0" applyFont="1" applyFill="1" applyBorder="1" applyProtection="1"/>
    <xf numFmtId="0" fontId="15" fillId="0" borderId="19" xfId="0" quotePrefix="1" applyNumberFormat="1" applyFont="1" applyFill="1" applyBorder="1" applyAlignment="1" applyProtection="1">
      <alignment horizontal="center" vertical="center"/>
    </xf>
    <xf numFmtId="1" fontId="14" fillId="0" borderId="19" xfId="0" applyNumberFormat="1" applyFont="1" applyFill="1" applyBorder="1" applyAlignment="1" applyProtection="1">
      <alignment horizontal="center" vertical="center"/>
    </xf>
    <xf numFmtId="44" fontId="14" fillId="0" borderId="19" xfId="1" applyFont="1" applyFill="1" applyBorder="1" applyAlignment="1" applyProtection="1">
      <alignment horizontal="center" vertical="center"/>
    </xf>
    <xf numFmtId="0" fontId="15" fillId="4" borderId="30" xfId="0" applyFont="1" applyFill="1" applyBorder="1" applyAlignment="1" applyProtection="1">
      <alignment horizontal="right"/>
    </xf>
    <xf numFmtId="0" fontId="14" fillId="4" borderId="18" xfId="0" applyFont="1" applyFill="1" applyBorder="1" applyProtection="1"/>
    <xf numFmtId="0" fontId="15" fillId="4" borderId="59" xfId="0" applyFont="1" applyFill="1" applyBorder="1" applyAlignment="1" applyProtection="1">
      <alignment horizontal="right"/>
    </xf>
    <xf numFmtId="0" fontId="15" fillId="4" borderId="61" xfId="0" applyFont="1" applyFill="1" applyBorder="1" applyAlignment="1" applyProtection="1">
      <alignment horizontal="right"/>
    </xf>
    <xf numFmtId="0" fontId="15" fillId="0" borderId="18" xfId="0" applyFont="1" applyFill="1" applyBorder="1" applyAlignment="1" applyProtection="1"/>
    <xf numFmtId="0" fontId="15" fillId="0" borderId="0" xfId="0" applyFont="1" applyFill="1" applyBorder="1" applyAlignment="1" applyProtection="1"/>
    <xf numFmtId="0" fontId="15" fillId="0" borderId="0" xfId="0" applyFont="1" applyBorder="1" applyAlignment="1" applyProtection="1">
      <alignment horizontal="right"/>
    </xf>
    <xf numFmtId="0" fontId="15" fillId="0" borderId="0" xfId="0" applyFont="1" applyBorder="1" applyAlignment="1" applyProtection="1">
      <alignment vertical="center"/>
    </xf>
    <xf numFmtId="0" fontId="14" fillId="0" borderId="0" xfId="0" applyFont="1" applyFill="1" applyBorder="1" applyProtection="1"/>
    <xf numFmtId="0" fontId="14" fillId="0" borderId="0" xfId="0" applyFont="1" applyFill="1" applyAlignment="1" applyProtection="1">
      <alignment horizontal="right"/>
    </xf>
    <xf numFmtId="0" fontId="14" fillId="0" borderId="0" xfId="0" applyFont="1" applyProtection="1"/>
    <xf numFmtId="0" fontId="14" fillId="0" borderId="0" xfId="0" applyFont="1" applyFill="1" applyBorder="1" applyAlignment="1" applyProtection="1">
      <alignment horizontal="right"/>
    </xf>
    <xf numFmtId="44" fontId="15" fillId="0" borderId="35" xfId="0" applyNumberFormat="1" applyFont="1" applyFill="1" applyBorder="1" applyAlignment="1" applyProtection="1">
      <alignment vertical="center"/>
    </xf>
    <xf numFmtId="0" fontId="15" fillId="0" borderId="10" xfId="0" applyFont="1" applyBorder="1" applyAlignment="1" applyProtection="1">
      <alignment horizontal="center"/>
    </xf>
    <xf numFmtId="0" fontId="15" fillId="0" borderId="12" xfId="0" applyFont="1" applyBorder="1" applyAlignment="1" applyProtection="1">
      <alignment horizontal="center"/>
    </xf>
    <xf numFmtId="44" fontId="15" fillId="0" borderId="38" xfId="0" quotePrefix="1" applyNumberFormat="1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horizontal="right"/>
    </xf>
    <xf numFmtId="0" fontId="0" fillId="0" borderId="0" xfId="0" applyBorder="1" applyProtection="1"/>
    <xf numFmtId="44" fontId="15" fillId="0" borderId="0" xfId="0" quotePrefix="1" applyNumberFormat="1" applyFont="1" applyFill="1" applyBorder="1" applyAlignment="1" applyProtection="1">
      <alignment vertical="center"/>
    </xf>
    <xf numFmtId="0" fontId="15" fillId="0" borderId="0" xfId="0" applyFont="1" applyFill="1" applyBorder="1" applyProtection="1"/>
    <xf numFmtId="0" fontId="15" fillId="0" borderId="19" xfId="0" quotePrefix="1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14" fillId="0" borderId="33" xfId="0" applyFont="1" applyFill="1" applyBorder="1" applyProtection="1">
      <protection locked="0"/>
    </xf>
    <xf numFmtId="0" fontId="14" fillId="0" borderId="54" xfId="0" applyFont="1" applyFill="1" applyBorder="1" applyProtection="1">
      <protection locked="0"/>
    </xf>
    <xf numFmtId="0" fontId="14" fillId="0" borderId="50" xfId="0" applyFont="1" applyFill="1" applyBorder="1" applyProtection="1">
      <protection locked="0"/>
    </xf>
    <xf numFmtId="43" fontId="16" fillId="0" borderId="55" xfId="0" applyNumberFormat="1" applyFont="1" applyFill="1" applyBorder="1" applyAlignment="1" applyProtection="1">
      <alignment vertical="center"/>
      <protection locked="0"/>
    </xf>
    <xf numFmtId="43" fontId="15" fillId="0" borderId="64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wrapText="1"/>
    </xf>
    <xf numFmtId="0" fontId="13" fillId="0" borderId="0" xfId="0" applyFont="1" applyFill="1" applyBorder="1" applyProtection="1"/>
    <xf numFmtId="0" fontId="12" fillId="0" borderId="5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wrapText="1"/>
    </xf>
    <xf numFmtId="0" fontId="15" fillId="0" borderId="0" xfId="0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left"/>
    </xf>
    <xf numFmtId="0" fontId="8" fillId="0" borderId="0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wrapText="1"/>
    </xf>
    <xf numFmtId="0" fontId="21" fillId="0" borderId="0" xfId="0" applyFont="1" applyFill="1" applyBorder="1" applyAlignment="1" applyProtection="1">
      <alignment vertical="top"/>
    </xf>
    <xf numFmtId="0" fontId="6" fillId="0" borderId="9" xfId="0" applyFont="1" applyFill="1" applyBorder="1" applyAlignment="1" applyProtection="1">
      <alignment wrapText="1"/>
    </xf>
    <xf numFmtId="0" fontId="8" fillId="0" borderId="9" xfId="0" applyFont="1" applyFill="1" applyBorder="1" applyAlignment="1" applyProtection="1">
      <alignment horizontal="left"/>
    </xf>
    <xf numFmtId="0" fontId="8" fillId="0" borderId="9" xfId="0" applyFont="1" applyFill="1" applyBorder="1" applyAlignment="1" applyProtection="1">
      <alignment horizontal="left" wrapText="1"/>
    </xf>
    <xf numFmtId="0" fontId="8" fillId="0" borderId="9" xfId="0" applyFont="1" applyFill="1" applyBorder="1" applyAlignment="1" applyProtection="1">
      <alignment horizontal="center" wrapText="1"/>
    </xf>
    <xf numFmtId="0" fontId="8" fillId="0" borderId="9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9" xfId="0" applyFont="1" applyBorder="1" applyAlignment="1" applyProtection="1">
      <alignment vertical="center" textRotation="90"/>
    </xf>
    <xf numFmtId="0" fontId="0" fillId="0" borderId="0" xfId="0" applyAlignment="1" applyProtection="1">
      <alignment horizontal="center"/>
    </xf>
    <xf numFmtId="0" fontId="20" fillId="0" borderId="0" xfId="0" applyFont="1" applyFill="1" applyBorder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/>
    </xf>
    <xf numFmtId="0" fontId="20" fillId="0" borderId="9" xfId="0" applyFont="1" applyBorder="1" applyAlignment="1" applyProtection="1">
      <alignment vertical="center" textRotation="90"/>
    </xf>
    <xf numFmtId="0" fontId="0" fillId="0" borderId="0" xfId="0" applyFill="1" applyBorder="1" applyProtection="1"/>
    <xf numFmtId="0" fontId="12" fillId="4" borderId="39" xfId="0" applyFont="1" applyFill="1" applyBorder="1" applyAlignment="1" applyProtection="1">
      <alignment horizontal="center" wrapText="1"/>
    </xf>
    <xf numFmtId="0" fontId="12" fillId="4" borderId="35" xfId="0" applyFont="1" applyFill="1" applyBorder="1" applyAlignment="1" applyProtection="1">
      <alignment horizontal="center" wrapText="1"/>
    </xf>
    <xf numFmtId="0" fontId="10" fillId="0" borderId="0" xfId="0" applyFont="1" applyFill="1" applyBorder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12" fillId="0" borderId="31" xfId="0" applyFont="1" applyBorder="1" applyProtection="1"/>
    <xf numFmtId="43" fontId="12" fillId="0" borderId="36" xfId="1" applyNumberFormat="1" applyFont="1" applyFill="1" applyBorder="1" applyAlignment="1" applyProtection="1"/>
    <xf numFmtId="0" fontId="7" fillId="0" borderId="0" xfId="0" applyFont="1" applyFill="1" applyBorder="1" applyAlignment="1" applyProtection="1">
      <alignment wrapText="1"/>
    </xf>
    <xf numFmtId="0" fontId="20" fillId="0" borderId="0" xfId="0" applyFont="1" applyProtection="1"/>
    <xf numFmtId="0" fontId="12" fillId="0" borderId="32" xfId="0" applyFont="1" applyBorder="1" applyProtection="1"/>
    <xf numFmtId="0" fontId="7" fillId="0" borderId="0" xfId="0" applyFont="1" applyFill="1" applyBorder="1" applyProtection="1"/>
    <xf numFmtId="0" fontId="0" fillId="0" borderId="0" xfId="0" applyFill="1" applyProtection="1"/>
    <xf numFmtId="0" fontId="12" fillId="0" borderId="33" xfId="0" applyFont="1" applyBorder="1" applyProtection="1"/>
    <xf numFmtId="43" fontId="12" fillId="0" borderId="38" xfId="1" applyNumberFormat="1" applyFont="1" applyFill="1" applyBorder="1" applyAlignment="1" applyProtection="1"/>
    <xf numFmtId="43" fontId="12" fillId="0" borderId="0" xfId="0" applyNumberFormat="1" applyFont="1" applyProtection="1"/>
    <xf numFmtId="43" fontId="0" fillId="0" borderId="0" xfId="0" applyNumberFormat="1" applyFill="1" applyProtection="1"/>
    <xf numFmtId="43" fontId="13" fillId="0" borderId="0" xfId="0" applyNumberFormat="1" applyFont="1" applyFill="1" applyProtection="1"/>
    <xf numFmtId="43" fontId="12" fillId="0" borderId="0" xfId="0" applyNumberFormat="1" applyFont="1" applyFill="1" applyProtection="1"/>
    <xf numFmtId="0" fontId="13" fillId="0" borderId="0" xfId="0" applyFont="1" applyAlignment="1" applyProtection="1">
      <alignment horizontal="center"/>
    </xf>
    <xf numFmtId="0" fontId="12" fillId="0" borderId="0" xfId="0" applyFont="1" applyFill="1" applyBorder="1" applyAlignment="1" applyProtection="1">
      <alignment horizontal="right"/>
    </xf>
    <xf numFmtId="0" fontId="14" fillId="0" borderId="0" xfId="0" applyFont="1" applyBorder="1" applyProtection="1"/>
    <xf numFmtId="0" fontId="0" fillId="0" borderId="0" xfId="0" applyFill="1" applyBorder="1" applyAlignment="1" applyProtection="1">
      <alignment horizontal="center"/>
    </xf>
    <xf numFmtId="0" fontId="14" fillId="0" borderId="0" xfId="0" applyFont="1" applyFill="1" applyProtection="1"/>
    <xf numFmtId="0" fontId="7" fillId="0" borderId="0" xfId="0" applyFont="1" applyProtection="1"/>
    <xf numFmtId="0" fontId="0" fillId="0" borderId="0" xfId="0" applyBorder="1" applyAlignment="1" applyProtection="1">
      <alignment horizontal="center"/>
    </xf>
    <xf numFmtId="0" fontId="3" fillId="0" borderId="7" xfId="0" applyFont="1" applyBorder="1" applyProtection="1"/>
    <xf numFmtId="0" fontId="3" fillId="0" borderId="8" xfId="0" applyFont="1" applyBorder="1" applyAlignment="1" applyProtection="1">
      <alignment horizontal="center"/>
    </xf>
    <xf numFmtId="43" fontId="3" fillId="0" borderId="7" xfId="1" applyNumberFormat="1" applyFont="1" applyBorder="1" applyAlignment="1" applyProtection="1">
      <alignment horizontal="center"/>
    </xf>
    <xf numFmtId="1" fontId="3" fillId="0" borderId="8" xfId="1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center"/>
    </xf>
    <xf numFmtId="43" fontId="3" fillId="0" borderId="1" xfId="1" applyNumberFormat="1" applyFont="1" applyBorder="1" applyAlignment="1" applyProtection="1">
      <alignment horizontal="center"/>
    </xf>
    <xf numFmtId="1" fontId="3" fillId="0" borderId="5" xfId="1" applyNumberFormat="1" applyFont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1" fontId="3" fillId="0" borderId="5" xfId="0" applyNumberFormat="1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43" fontId="3" fillId="0" borderId="4" xfId="1" applyNumberFormat="1" applyFont="1" applyBorder="1" applyAlignment="1" applyProtection="1">
      <alignment horizontal="center"/>
    </xf>
    <xf numFmtId="1" fontId="3" fillId="0" borderId="2" xfId="1" applyNumberFormat="1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6" xfId="0" applyFont="1" applyBorder="1" applyProtection="1"/>
    <xf numFmtId="0" fontId="5" fillId="0" borderId="0" xfId="0" applyFont="1" applyFill="1" applyBorder="1" applyProtection="1"/>
    <xf numFmtId="0" fontId="5" fillId="0" borderId="0" xfId="0" applyFont="1" applyBorder="1" applyProtection="1"/>
    <xf numFmtId="4" fontId="3" fillId="0" borderId="8" xfId="0" applyNumberFormat="1" applyFont="1" applyBorder="1" applyAlignment="1" applyProtection="1">
      <alignment horizontal="center"/>
    </xf>
    <xf numFmtId="4" fontId="3" fillId="0" borderId="8" xfId="1" applyNumberFormat="1" applyFont="1" applyBorder="1" applyAlignment="1" applyProtection="1">
      <alignment horizontal="center"/>
    </xf>
    <xf numFmtId="4" fontId="3" fillId="0" borderId="5" xfId="0" applyNumberFormat="1" applyFont="1" applyBorder="1" applyAlignment="1" applyProtection="1">
      <alignment horizontal="center"/>
    </xf>
    <xf numFmtId="4" fontId="3" fillId="0" borderId="5" xfId="1" applyNumberFormat="1" applyFont="1" applyBorder="1" applyAlignment="1" applyProtection="1">
      <alignment horizontal="center"/>
    </xf>
    <xf numFmtId="4" fontId="3" fillId="0" borderId="2" xfId="0" applyNumberFormat="1" applyFont="1" applyBorder="1" applyAlignment="1" applyProtection="1">
      <alignment horizontal="center"/>
    </xf>
    <xf numFmtId="4" fontId="3" fillId="0" borderId="2" xfId="1" applyNumberFormat="1" applyFont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49" fontId="12" fillId="0" borderId="53" xfId="0" applyNumberFormat="1" applyFont="1" applyBorder="1" applyAlignment="1" applyProtection="1">
      <alignment horizontal="center"/>
      <protection locked="0"/>
    </xf>
    <xf numFmtId="0" fontId="10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20" fillId="0" borderId="0" xfId="0" applyFont="1" applyFill="1" applyBorder="1" applyAlignment="1" applyProtection="1">
      <alignment vertical="center"/>
    </xf>
    <xf numFmtId="49" fontId="12" fillId="0" borderId="14" xfId="0" applyNumberFormat="1" applyFont="1" applyBorder="1" applyAlignment="1" applyProtection="1">
      <alignment horizontal="center" vertical="center"/>
      <protection locked="0"/>
    </xf>
    <xf numFmtId="49" fontId="12" fillId="0" borderId="12" xfId="0" applyNumberFormat="1" applyFont="1" applyBorder="1" applyAlignment="1" applyProtection="1">
      <alignment horizontal="center" vertical="center"/>
      <protection locked="0"/>
    </xf>
    <xf numFmtId="49" fontId="12" fillId="0" borderId="37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Protection="1"/>
    <xf numFmtId="0" fontId="0" fillId="0" borderId="0" xfId="0" applyFill="1" applyAlignment="1" applyProtection="1">
      <alignment wrapText="1"/>
    </xf>
    <xf numFmtId="0" fontId="6" fillId="0" borderId="0" xfId="0" applyFont="1" applyFill="1" applyProtection="1"/>
    <xf numFmtId="0" fontId="10" fillId="0" borderId="0" xfId="0" applyFont="1" applyFill="1" applyProtection="1"/>
    <xf numFmtId="2" fontId="6" fillId="0" borderId="0" xfId="0" applyNumberFormat="1" applyFont="1" applyFill="1" applyProtection="1"/>
    <xf numFmtId="0" fontId="20" fillId="0" borderId="0" xfId="0" applyFont="1" applyFill="1" applyProtection="1"/>
    <xf numFmtId="0" fontId="19" fillId="0" borderId="0" xfId="0" applyFont="1" applyFill="1"/>
    <xf numFmtId="0" fontId="12" fillId="0" borderId="12" xfId="0" applyFont="1" applyFill="1" applyBorder="1" applyAlignment="1" applyProtection="1">
      <alignment horizontal="center"/>
    </xf>
    <xf numFmtId="0" fontId="12" fillId="0" borderId="12" xfId="0" applyFont="1" applyFill="1" applyBorder="1" applyAlignment="1" applyProtection="1">
      <alignment horizontal="center" wrapText="1"/>
    </xf>
    <xf numFmtId="0" fontId="12" fillId="7" borderId="12" xfId="0" applyFont="1" applyFill="1" applyBorder="1" applyAlignment="1" applyProtection="1">
      <alignment horizontal="center"/>
      <protection locked="0"/>
    </xf>
    <xf numFmtId="0" fontId="12" fillId="4" borderId="54" xfId="0" applyFont="1" applyFill="1" applyBorder="1" applyAlignment="1" applyProtection="1">
      <alignment horizontal="center" wrapText="1"/>
    </xf>
    <xf numFmtId="0" fontId="15" fillId="0" borderId="12" xfId="0" applyFont="1" applyFill="1" applyBorder="1" applyAlignment="1" applyProtection="1">
      <alignment horizontal="center"/>
    </xf>
    <xf numFmtId="0" fontId="12" fillId="7" borderId="17" xfId="0" applyFont="1" applyFill="1" applyBorder="1" applyAlignment="1" applyProtection="1">
      <alignment horizontal="center"/>
      <protection locked="0"/>
    </xf>
    <xf numFmtId="0" fontId="12" fillId="7" borderId="11" xfId="0" applyFont="1" applyFill="1" applyBorder="1" applyAlignment="1" applyProtection="1">
      <alignment horizontal="center"/>
      <protection locked="0"/>
    </xf>
    <xf numFmtId="0" fontId="12" fillId="7" borderId="10" xfId="0" applyFont="1" applyFill="1" applyBorder="1" applyAlignment="1" applyProtection="1">
      <alignment horizontal="center"/>
      <protection locked="0"/>
    </xf>
    <xf numFmtId="0" fontId="12" fillId="0" borderId="12" xfId="0" applyFont="1" applyFill="1" applyBorder="1" applyAlignment="1" applyProtection="1">
      <alignment horizontal="center"/>
    </xf>
    <xf numFmtId="0" fontId="20" fillId="0" borderId="12" xfId="0" applyFont="1" applyBorder="1" applyAlignment="1" applyProtection="1">
      <alignment horizontal="left" vertical="center" wrapText="1"/>
    </xf>
    <xf numFmtId="0" fontId="12" fillId="0" borderId="6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/>
    </xf>
    <xf numFmtId="0" fontId="21" fillId="0" borderId="0" xfId="0" applyFont="1" applyFill="1" applyBorder="1" applyAlignment="1" applyProtection="1">
      <alignment horizontal="left" vertical="top" wrapText="1"/>
    </xf>
    <xf numFmtId="0" fontId="21" fillId="0" borderId="0" xfId="0" applyFont="1" applyFill="1" applyBorder="1" applyAlignment="1" applyProtection="1">
      <alignment horizontal="left" vertical="top"/>
    </xf>
    <xf numFmtId="0" fontId="20" fillId="0" borderId="12" xfId="0" applyFont="1" applyFill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center" vertical="center" textRotation="90"/>
    </xf>
    <xf numFmtId="0" fontId="10" fillId="0" borderId="12" xfId="0" applyFont="1" applyFill="1" applyBorder="1" applyAlignment="1" applyProtection="1">
      <alignment horizontal="center" vertical="center" textRotation="90"/>
    </xf>
    <xf numFmtId="0" fontId="20" fillId="0" borderId="12" xfId="0" applyFont="1" applyBorder="1" applyAlignment="1" applyProtection="1">
      <alignment horizontal="left" vertical="center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1" xfId="0" applyFont="1" applyBorder="1" applyAlignment="1" applyProtection="1">
      <alignment horizontal="left" vertical="center" wrapText="1"/>
    </xf>
    <xf numFmtId="0" fontId="20" fillId="0" borderId="10" xfId="0" applyFont="1" applyBorder="1" applyAlignment="1" applyProtection="1">
      <alignment horizontal="left" vertical="center" wrapText="1"/>
    </xf>
    <xf numFmtId="44" fontId="12" fillId="0" borderId="0" xfId="1" applyFont="1" applyFill="1" applyAlignment="1" applyProtection="1">
      <alignment horizontal="center"/>
    </xf>
    <xf numFmtId="0" fontId="20" fillId="0" borderId="12" xfId="0" applyFont="1" applyFill="1" applyBorder="1" applyAlignment="1" applyProtection="1">
      <alignment horizontal="left" vertical="center" wrapText="1"/>
    </xf>
    <xf numFmtId="0" fontId="12" fillId="4" borderId="20" xfId="0" applyFont="1" applyFill="1" applyBorder="1" applyAlignment="1" applyProtection="1">
      <alignment horizontal="left" wrapText="1"/>
    </xf>
    <xf numFmtId="0" fontId="12" fillId="4" borderId="57" xfId="0" applyFont="1" applyFill="1" applyBorder="1" applyAlignment="1" applyProtection="1">
      <alignment horizontal="left" wrapText="1"/>
    </xf>
    <xf numFmtId="0" fontId="6" fillId="4" borderId="0" xfId="0" applyFont="1" applyFill="1" applyAlignment="1" applyProtection="1">
      <alignment horizontal="center"/>
    </xf>
    <xf numFmtId="0" fontId="15" fillId="0" borderId="49" xfId="0" quotePrefix="1" applyNumberFormat="1" applyFont="1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15" fillId="4" borderId="49" xfId="0" quotePrefix="1" applyNumberFormat="1" applyFont="1" applyFill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15" fillId="0" borderId="51" xfId="0" quotePrefix="1" applyNumberFormat="1" applyFont="1" applyBorder="1" applyAlignment="1" applyProtection="1">
      <alignment horizontal="center" vertical="center"/>
    </xf>
    <xf numFmtId="1" fontId="15" fillId="0" borderId="49" xfId="0" applyNumberFormat="1" applyFont="1" applyBorder="1" applyAlignment="1" applyProtection="1">
      <alignment horizontal="center" vertical="center"/>
    </xf>
    <xf numFmtId="0" fontId="14" fillId="0" borderId="42" xfId="0" applyFont="1" applyBorder="1" applyAlignment="1" applyProtection="1">
      <alignment horizontal="left"/>
    </xf>
    <xf numFmtId="0" fontId="0" fillId="0" borderId="55" xfId="0" applyBorder="1" applyAlignment="1" applyProtection="1">
      <alignment horizontal="left"/>
    </xf>
    <xf numFmtId="0" fontId="15" fillId="0" borderId="25" xfId="0" applyFont="1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14" fillId="0" borderId="26" xfId="0" applyFont="1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14" fillId="0" borderId="25" xfId="0" applyFont="1" applyBorder="1" applyAlignment="1" applyProtection="1">
      <alignment horizontal="left"/>
    </xf>
    <xf numFmtId="0" fontId="14" fillId="0" borderId="30" xfId="0" applyFont="1" applyBorder="1" applyAlignment="1" applyProtection="1">
      <alignment horizontal="left"/>
    </xf>
    <xf numFmtId="0" fontId="0" fillId="0" borderId="18" xfId="0" applyBorder="1" applyAlignment="1" applyProtection="1">
      <alignment horizontal="left"/>
    </xf>
    <xf numFmtId="0" fontId="14" fillId="0" borderId="27" xfId="0" applyFont="1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14" fillId="0" borderId="24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14" fillId="0" borderId="6" xfId="0" applyFont="1" applyBorder="1" applyAlignment="1" applyProtection="1">
      <alignment horizontal="left"/>
    </xf>
    <xf numFmtId="0" fontId="15" fillId="0" borderId="42" xfId="0" applyFont="1" applyBorder="1" applyAlignment="1" applyProtection="1">
      <alignment horizontal="center" vertical="center"/>
    </xf>
    <xf numFmtId="0" fontId="15" fillId="0" borderId="55" xfId="0" applyFont="1" applyBorder="1" applyAlignment="1" applyProtection="1">
      <alignment horizontal="center" vertical="center"/>
    </xf>
    <xf numFmtId="0" fontId="15" fillId="0" borderId="17" xfId="0" applyFont="1" applyBorder="1" applyAlignment="1" applyProtection="1">
      <alignment horizontal="center"/>
      <protection locked="0"/>
    </xf>
    <xf numFmtId="0" fontId="15" fillId="0" borderId="10" xfId="0" applyFont="1" applyBorder="1" applyAlignment="1" applyProtection="1">
      <alignment horizontal="center"/>
      <protection locked="0"/>
    </xf>
    <xf numFmtId="0" fontId="15" fillId="0" borderId="58" xfId="0" applyFont="1" applyBorder="1" applyAlignment="1" applyProtection="1">
      <alignment horizontal="center"/>
    </xf>
    <xf numFmtId="0" fontId="15" fillId="0" borderId="62" xfId="0" applyFont="1" applyBorder="1" applyAlignment="1" applyProtection="1">
      <alignment horizontal="center"/>
    </xf>
    <xf numFmtId="0" fontId="15" fillId="0" borderId="53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right"/>
    </xf>
    <xf numFmtId="0" fontId="15" fillId="0" borderId="4" xfId="0" applyFont="1" applyBorder="1" applyAlignment="1" applyProtection="1">
      <alignment horizontal="left"/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5" fillId="0" borderId="17" xfId="0" applyFont="1" applyBorder="1" applyAlignment="1" applyProtection="1">
      <alignment horizontal="center"/>
    </xf>
    <xf numFmtId="0" fontId="15" fillId="0" borderId="11" xfId="0" applyFont="1" applyBorder="1" applyAlignment="1" applyProtection="1">
      <alignment horizontal="center"/>
    </xf>
    <xf numFmtId="0" fontId="15" fillId="0" borderId="10" xfId="0" applyFont="1" applyBorder="1" applyAlignment="1" applyProtection="1">
      <alignment horizontal="center"/>
    </xf>
    <xf numFmtId="0" fontId="12" fillId="6" borderId="17" xfId="0" applyFont="1" applyFill="1" applyBorder="1" applyAlignment="1" applyProtection="1">
      <alignment horizontal="center"/>
    </xf>
    <xf numFmtId="0" fontId="12" fillId="6" borderId="11" xfId="0" applyFont="1" applyFill="1" applyBorder="1" applyAlignment="1" applyProtection="1">
      <alignment horizontal="center"/>
    </xf>
    <xf numFmtId="0" fontId="12" fillId="6" borderId="10" xfId="0" applyFont="1" applyFill="1" applyBorder="1" applyAlignment="1" applyProtection="1">
      <alignment horizontal="center"/>
    </xf>
    <xf numFmtId="1" fontId="15" fillId="4" borderId="39" xfId="0" applyNumberFormat="1" applyFont="1" applyFill="1" applyBorder="1" applyAlignment="1" applyProtection="1">
      <alignment horizontal="center" vertical="center"/>
    </xf>
    <xf numFmtId="1" fontId="14" fillId="4" borderId="8" xfId="0" applyNumberFormat="1" applyFont="1" applyFill="1" applyBorder="1" applyAlignment="1" applyProtection="1">
      <alignment horizontal="center" vertical="center"/>
    </xf>
    <xf numFmtId="0" fontId="14" fillId="0" borderId="34" xfId="0" applyFont="1" applyFill="1" applyBorder="1" applyAlignment="1" applyProtection="1">
      <alignment horizontal="center"/>
      <protection locked="0"/>
    </xf>
    <xf numFmtId="0" fontId="14" fillId="0" borderId="29" xfId="0" applyFont="1" applyFill="1" applyBorder="1" applyAlignment="1" applyProtection="1">
      <alignment horizontal="center"/>
      <protection locked="0"/>
    </xf>
    <xf numFmtId="0" fontId="8" fillId="4" borderId="40" xfId="0" applyFont="1" applyFill="1" applyBorder="1" applyAlignment="1" applyProtection="1">
      <alignment horizontal="right" vertical="center"/>
    </xf>
    <xf numFmtId="0" fontId="8" fillId="4" borderId="19" xfId="0" applyFont="1" applyFill="1" applyBorder="1" applyAlignment="1" applyProtection="1">
      <alignment horizontal="right" vertical="center"/>
    </xf>
    <xf numFmtId="0" fontId="8" fillId="4" borderId="41" xfId="0" applyFont="1" applyFill="1" applyBorder="1" applyAlignment="1" applyProtection="1">
      <alignment horizontal="right" vertical="center"/>
    </xf>
    <xf numFmtId="0" fontId="14" fillId="0" borderId="42" xfId="0" applyFont="1" applyBorder="1" applyAlignment="1" applyProtection="1">
      <alignment horizontal="center" vertical="center"/>
    </xf>
    <xf numFmtId="0" fontId="14" fillId="0" borderId="43" xfId="0" applyFont="1" applyBorder="1" applyAlignment="1" applyProtection="1">
      <alignment horizontal="center" vertical="center"/>
    </xf>
    <xf numFmtId="0" fontId="14" fillId="0" borderId="55" xfId="0" applyFont="1" applyBorder="1" applyAlignment="1" applyProtection="1">
      <alignment horizontal="center" vertical="center"/>
    </xf>
    <xf numFmtId="0" fontId="14" fillId="0" borderId="44" xfId="0" applyFont="1" applyBorder="1" applyAlignment="1" applyProtection="1">
      <alignment horizontal="center" vertical="center"/>
    </xf>
    <xf numFmtId="0" fontId="14" fillId="0" borderId="56" xfId="0" applyFont="1" applyBorder="1" applyAlignment="1" applyProtection="1">
      <alignment horizontal="center"/>
    </xf>
    <xf numFmtId="0" fontId="14" fillId="0" borderId="55" xfId="0" applyFont="1" applyBorder="1" applyAlignment="1" applyProtection="1">
      <alignment horizontal="center"/>
    </xf>
    <xf numFmtId="0" fontId="15" fillId="0" borderId="42" xfId="0" applyFont="1" applyBorder="1" applyAlignment="1" applyProtection="1">
      <alignment horizontal="left" vertical="center" wrapText="1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42" xfId="0" applyFont="1" applyFill="1" applyBorder="1" applyAlignment="1" applyProtection="1">
      <alignment horizontal="center" vertical="center"/>
    </xf>
    <xf numFmtId="0" fontId="15" fillId="0" borderId="55" xfId="0" applyFont="1" applyFill="1" applyBorder="1" applyAlignment="1" applyProtection="1">
      <alignment horizontal="center" vertical="center"/>
    </xf>
    <xf numFmtId="1" fontId="15" fillId="0" borderId="12" xfId="0" applyNumberFormat="1" applyFont="1" applyFill="1" applyBorder="1" applyAlignment="1" applyProtection="1">
      <alignment horizontal="center" vertical="center"/>
    </xf>
    <xf numFmtId="1" fontId="15" fillId="0" borderId="15" xfId="0" quotePrefix="1" applyNumberFormat="1" applyFont="1" applyBorder="1" applyAlignment="1" applyProtection="1">
      <alignment horizontal="center" vertical="center"/>
    </xf>
    <xf numFmtId="1" fontId="15" fillId="0" borderId="14" xfId="0" quotePrefix="1" applyNumberFormat="1" applyFont="1" applyBorder="1" applyAlignment="1" applyProtection="1">
      <alignment horizontal="center" vertical="center"/>
    </xf>
    <xf numFmtId="43" fontId="15" fillId="0" borderId="15" xfId="0" applyNumberFormat="1" applyFont="1" applyBorder="1" applyAlignment="1" applyProtection="1">
      <alignment horizontal="center" vertical="center"/>
    </xf>
    <xf numFmtId="43" fontId="15" fillId="0" borderId="14" xfId="0" applyNumberFormat="1" applyFont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center"/>
      <protection locked="0"/>
    </xf>
    <xf numFmtId="0" fontId="14" fillId="0" borderId="14" xfId="0" applyFont="1" applyFill="1" applyBorder="1" applyAlignment="1" applyProtection="1">
      <alignment horizontal="center"/>
      <protection locked="0"/>
    </xf>
    <xf numFmtId="0" fontId="14" fillId="0" borderId="12" xfId="0" applyFont="1" applyBorder="1" applyAlignment="1" applyProtection="1">
      <alignment horizontal="center"/>
      <protection locked="0"/>
    </xf>
    <xf numFmtId="0" fontId="14" fillId="0" borderId="36" xfId="0" applyFont="1" applyBorder="1" applyAlignment="1" applyProtection="1">
      <alignment horizontal="center"/>
      <protection locked="0"/>
    </xf>
    <xf numFmtId="1" fontId="15" fillId="4" borderId="12" xfId="0" applyNumberFormat="1" applyFont="1" applyFill="1" applyBorder="1" applyAlignment="1" applyProtection="1">
      <alignment horizontal="center" vertical="center"/>
    </xf>
    <xf numFmtId="1" fontId="14" fillId="4" borderId="37" xfId="0" applyNumberFormat="1" applyFont="1" applyFill="1" applyBorder="1" applyAlignment="1" applyProtection="1">
      <alignment horizontal="center" vertical="center"/>
    </xf>
    <xf numFmtId="44" fontId="15" fillId="4" borderId="15" xfId="1" applyFont="1" applyFill="1" applyBorder="1" applyAlignment="1" applyProtection="1">
      <alignment horizontal="center" vertical="center"/>
    </xf>
    <xf numFmtId="44" fontId="14" fillId="4" borderId="29" xfId="1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top"/>
      <protection locked="0"/>
    </xf>
    <xf numFmtId="0" fontId="14" fillId="0" borderId="0" xfId="0" applyFont="1" applyBorder="1" applyAlignment="1" applyProtection="1">
      <alignment horizontal="center" vertical="top"/>
      <protection locked="0"/>
    </xf>
    <xf numFmtId="0" fontId="14" fillId="0" borderId="43" xfId="0" applyFont="1" applyBorder="1" applyAlignment="1" applyProtection="1">
      <alignment horizontal="center" vertical="top"/>
      <protection locked="0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3" xfId="0" applyFont="1" applyBorder="1" applyAlignment="1" applyProtection="1">
      <alignment horizontal="center" vertical="top"/>
      <protection locked="0"/>
    </xf>
    <xf numFmtId="0" fontId="14" fillId="0" borderId="55" xfId="0" applyFont="1" applyBorder="1" applyAlignment="1" applyProtection="1">
      <alignment horizontal="center" vertical="top"/>
      <protection locked="0"/>
    </xf>
    <xf numFmtId="1" fontId="15" fillId="4" borderId="23" xfId="0" applyNumberFormat="1" applyFont="1" applyFill="1" applyBorder="1" applyAlignment="1" applyProtection="1">
      <alignment horizontal="center" vertical="center"/>
    </xf>
    <xf numFmtId="1" fontId="14" fillId="4" borderId="15" xfId="0" applyNumberFormat="1" applyFont="1" applyFill="1" applyBorder="1" applyAlignment="1" applyProtection="1">
      <alignment horizontal="center" vertical="center"/>
    </xf>
    <xf numFmtId="44" fontId="15" fillId="4" borderId="23" xfId="1" applyFont="1" applyFill="1" applyBorder="1" applyAlignment="1" applyProtection="1">
      <alignment horizontal="center" vertical="center"/>
    </xf>
    <xf numFmtId="44" fontId="14" fillId="4" borderId="15" xfId="1" applyFont="1" applyFill="1" applyBorder="1" applyAlignment="1" applyProtection="1">
      <alignment horizontal="center" vertical="center"/>
    </xf>
    <xf numFmtId="43" fontId="15" fillId="0" borderId="15" xfId="0" quotePrefix="1" applyNumberFormat="1" applyFont="1" applyBorder="1" applyAlignment="1" applyProtection="1">
      <alignment horizontal="center" vertical="center"/>
    </xf>
    <xf numFmtId="43" fontId="15" fillId="0" borderId="14" xfId="0" quotePrefix="1" applyNumberFormat="1" applyFont="1" applyBorder="1" applyAlignment="1" applyProtection="1">
      <alignment horizontal="center" vertical="center"/>
    </xf>
    <xf numFmtId="0" fontId="14" fillId="0" borderId="37" xfId="0" applyFont="1" applyBorder="1" applyAlignment="1" applyProtection="1">
      <alignment horizontal="center"/>
      <protection locked="0"/>
    </xf>
    <xf numFmtId="0" fontId="14" fillId="0" borderId="38" xfId="0" applyFont="1" applyBorder="1" applyAlignment="1" applyProtection="1">
      <alignment horizontal="center"/>
      <protection locked="0"/>
    </xf>
    <xf numFmtId="1" fontId="15" fillId="0" borderId="12" xfId="0" applyNumberFormat="1" applyFont="1" applyFill="1" applyBorder="1" applyAlignment="1" applyProtection="1">
      <alignment horizontal="center" vertical="center"/>
      <protection locked="0"/>
    </xf>
    <xf numFmtId="43" fontId="15" fillId="0" borderId="12" xfId="1" applyNumberFormat="1" applyFont="1" applyFill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7" fillId="0" borderId="45" xfId="0" applyFont="1" applyBorder="1" applyAlignment="1" applyProtection="1">
      <alignment horizontal="center"/>
      <protection locked="0"/>
    </xf>
    <xf numFmtId="1" fontId="15" fillId="0" borderId="14" xfId="0" applyNumberFormat="1" applyFont="1" applyFill="1" applyBorder="1" applyAlignment="1" applyProtection="1">
      <alignment horizontal="center" vertical="center"/>
    </xf>
    <xf numFmtId="43" fontId="15" fillId="0" borderId="34" xfId="0" applyNumberFormat="1" applyFont="1" applyBorder="1" applyAlignment="1" applyProtection="1">
      <alignment horizontal="center" vertical="center"/>
    </xf>
    <xf numFmtId="0" fontId="15" fillId="0" borderId="34" xfId="0" quotePrefix="1" applyFont="1" applyBorder="1" applyAlignment="1" applyProtection="1">
      <alignment horizontal="center"/>
      <protection locked="0"/>
    </xf>
    <xf numFmtId="0" fontId="15" fillId="0" borderId="14" xfId="0" quotePrefix="1" applyFont="1" applyBorder="1" applyAlignment="1" applyProtection="1">
      <alignment horizontal="center"/>
      <protection locked="0"/>
    </xf>
    <xf numFmtId="0" fontId="14" fillId="0" borderId="14" xfId="0" applyFont="1" applyBorder="1" applyAlignment="1" applyProtection="1">
      <alignment horizontal="center"/>
      <protection locked="0"/>
    </xf>
    <xf numFmtId="0" fontId="14" fillId="0" borderId="46" xfId="0" applyFont="1" applyBorder="1" applyAlignment="1" applyProtection="1">
      <alignment horizontal="center"/>
      <protection locked="0"/>
    </xf>
    <xf numFmtId="43" fontId="15" fillId="0" borderId="15" xfId="0" quotePrefix="1" applyNumberFormat="1" applyFont="1" applyFill="1" applyBorder="1" applyAlignment="1" applyProtection="1">
      <alignment horizontal="center" vertical="center"/>
    </xf>
    <xf numFmtId="43" fontId="15" fillId="0" borderId="14" xfId="0" quotePrefix="1" applyNumberFormat="1" applyFont="1" applyFill="1" applyBorder="1" applyAlignment="1" applyProtection="1">
      <alignment horizontal="center" vertical="center"/>
    </xf>
    <xf numFmtId="1" fontId="15" fillId="0" borderId="15" xfId="0" applyNumberFormat="1" applyFont="1" applyFill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/>
    </xf>
    <xf numFmtId="0" fontId="12" fillId="6" borderId="12" xfId="0" applyFont="1" applyFill="1" applyBorder="1" applyAlignment="1" applyProtection="1">
      <alignment horizontal="center"/>
    </xf>
    <xf numFmtId="0" fontId="12" fillId="4" borderId="23" xfId="0" applyFont="1" applyFill="1" applyBorder="1" applyAlignment="1" applyProtection="1">
      <alignment horizontal="center" wrapText="1"/>
    </xf>
    <xf numFmtId="0" fontId="12" fillId="4" borderId="35" xfId="0" applyFont="1" applyFill="1" applyBorder="1" applyAlignment="1" applyProtection="1">
      <alignment horizontal="center" wrapText="1"/>
    </xf>
    <xf numFmtId="0" fontId="12" fillId="4" borderId="21" xfId="0" applyFont="1" applyFill="1" applyBorder="1" applyAlignment="1" applyProtection="1">
      <alignment horizontal="left" wrapText="1"/>
    </xf>
    <xf numFmtId="1" fontId="15" fillId="4" borderId="59" xfId="0" applyNumberFormat="1" applyFont="1" applyFill="1" applyBorder="1" applyAlignment="1" applyProtection="1">
      <alignment horizontal="center" vertical="center"/>
    </xf>
    <xf numFmtId="0" fontId="0" fillId="0" borderId="61" xfId="0" applyBorder="1" applyAlignment="1" applyProtection="1">
      <alignment horizontal="center" vertical="center"/>
    </xf>
    <xf numFmtId="0" fontId="15" fillId="0" borderId="15" xfId="0" quotePrefix="1" applyFont="1" applyFill="1" applyBorder="1" applyAlignment="1" applyProtection="1">
      <alignment horizontal="center"/>
      <protection locked="0"/>
    </xf>
    <xf numFmtId="0" fontId="15" fillId="0" borderId="29" xfId="0" quotePrefix="1" applyFont="1" applyFill="1" applyBorder="1" applyAlignment="1" applyProtection="1">
      <alignment horizontal="center"/>
      <protection locked="0"/>
    </xf>
    <xf numFmtId="0" fontId="15" fillId="5" borderId="7" xfId="0" applyFont="1" applyFill="1" applyBorder="1" applyAlignment="1" applyProtection="1">
      <alignment horizontal="center" vertical="center"/>
    </xf>
    <xf numFmtId="0" fontId="15" fillId="5" borderId="6" xfId="0" applyFont="1" applyFill="1" applyBorder="1" applyAlignment="1" applyProtection="1">
      <alignment horizontal="center" vertical="center"/>
    </xf>
    <xf numFmtId="0" fontId="15" fillId="5" borderId="42" xfId="0" applyFont="1" applyFill="1" applyBorder="1" applyAlignment="1" applyProtection="1">
      <alignment horizontal="center" vertical="center"/>
    </xf>
    <xf numFmtId="1" fontId="15" fillId="0" borderId="12" xfId="0" applyNumberFormat="1" applyFont="1" applyBorder="1" applyAlignment="1" applyProtection="1">
      <alignment horizontal="center" vertical="center"/>
      <protection locked="0"/>
    </xf>
    <xf numFmtId="43" fontId="15" fillId="0" borderId="12" xfId="1" applyNumberFormat="1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5" fillId="0" borderId="14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36" xfId="0" applyFont="1" applyBorder="1" applyAlignment="1" applyProtection="1">
      <alignment horizontal="center"/>
      <protection locked="0"/>
    </xf>
    <xf numFmtId="0" fontId="14" fillId="0" borderId="15" xfId="0" applyFont="1" applyBorder="1" applyAlignment="1" applyProtection="1">
      <alignment horizontal="center"/>
      <protection locked="0"/>
    </xf>
    <xf numFmtId="1" fontId="15" fillId="0" borderId="37" xfId="0" applyNumberFormat="1" applyFont="1" applyFill="1" applyBorder="1" applyAlignment="1" applyProtection="1">
      <alignment horizontal="center" vertical="center"/>
      <protection locked="0"/>
    </xf>
    <xf numFmtId="43" fontId="15" fillId="0" borderId="37" xfId="1" applyNumberFormat="1" applyFont="1" applyBorder="1" applyAlignment="1" applyProtection="1">
      <alignment horizontal="center" vertical="center"/>
      <protection locked="0"/>
    </xf>
    <xf numFmtId="0" fontId="15" fillId="6" borderId="30" xfId="0" applyFont="1" applyFill="1" applyBorder="1" applyAlignment="1" applyProtection="1">
      <alignment horizontal="center"/>
    </xf>
    <xf numFmtId="0" fontId="15" fillId="6" borderId="18" xfId="0" applyFont="1" applyFill="1" applyBorder="1" applyAlignment="1" applyProtection="1">
      <alignment horizontal="center"/>
    </xf>
    <xf numFmtId="0" fontId="15" fillId="6" borderId="60" xfId="0" applyFont="1" applyFill="1" applyBorder="1" applyAlignment="1" applyProtection="1">
      <alignment horizontal="center"/>
    </xf>
    <xf numFmtId="0" fontId="15" fillId="6" borderId="27" xfId="0" applyFont="1" applyFill="1" applyBorder="1" applyAlignment="1" applyProtection="1">
      <alignment horizontal="center"/>
    </xf>
    <xf numFmtId="0" fontId="15" fillId="6" borderId="9" xfId="0" applyFont="1" applyFill="1" applyBorder="1" applyAlignment="1" applyProtection="1">
      <alignment horizontal="center"/>
    </xf>
    <xf numFmtId="0" fontId="15" fillId="6" borderId="63" xfId="0" applyFont="1" applyFill="1" applyBorder="1" applyAlignment="1" applyProtection="1">
      <alignment horizontal="center"/>
    </xf>
    <xf numFmtId="0" fontId="14" fillId="6" borderId="48" xfId="0" applyFont="1" applyFill="1" applyBorder="1" applyAlignment="1" applyProtection="1">
      <alignment horizontal="center" vertical="center"/>
    </xf>
    <xf numFmtId="0" fontId="14" fillId="6" borderId="39" xfId="0" applyFont="1" applyFill="1" applyBorder="1" applyAlignment="1" applyProtection="1">
      <alignment horizontal="center" vertical="center"/>
    </xf>
    <xf numFmtId="0" fontId="14" fillId="6" borderId="47" xfId="0" applyFont="1" applyFill="1" applyBorder="1" applyAlignment="1" applyProtection="1">
      <alignment horizontal="center" vertical="center"/>
    </xf>
    <xf numFmtId="0" fontId="14" fillId="6" borderId="53" xfId="0" applyFont="1" applyFill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/>
    </xf>
    <xf numFmtId="0" fontId="15" fillId="0" borderId="23" xfId="0" applyFont="1" applyBorder="1" applyAlignment="1" applyProtection="1">
      <alignment horizontal="center"/>
    </xf>
    <xf numFmtId="0" fontId="15" fillId="0" borderId="20" xfId="0" applyFont="1" applyFill="1" applyBorder="1" applyAlignment="1" applyProtection="1">
      <alignment horizontal="center"/>
    </xf>
    <xf numFmtId="0" fontId="15" fillId="0" borderId="21" xfId="0" applyFont="1" applyFill="1" applyBorder="1" applyAlignment="1" applyProtection="1">
      <alignment horizontal="center"/>
    </xf>
    <xf numFmtId="0" fontId="15" fillId="0" borderId="57" xfId="0" applyFont="1" applyFill="1" applyBorder="1" applyAlignment="1" applyProtection="1">
      <alignment horizontal="center"/>
    </xf>
    <xf numFmtId="0" fontId="15" fillId="0" borderId="58" xfId="0" applyFont="1" applyFill="1" applyBorder="1" applyAlignment="1" applyProtection="1">
      <alignment horizontal="center"/>
    </xf>
    <xf numFmtId="0" fontId="15" fillId="0" borderId="62" xfId="0" applyFont="1" applyFill="1" applyBorder="1" applyAlignment="1" applyProtection="1">
      <alignment horizontal="center"/>
    </xf>
    <xf numFmtId="0" fontId="15" fillId="0" borderId="64" xfId="0" applyFont="1" applyFill="1" applyBorder="1" applyAlignment="1" applyProtection="1">
      <alignment horizontal="center"/>
    </xf>
    <xf numFmtId="0" fontId="15" fillId="5" borderId="8" xfId="0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</cellXfs>
  <cellStyles count="7">
    <cellStyle name="Currency" xfId="1" builtinId="4"/>
    <cellStyle name="Normal" xfId="0" builtinId="0"/>
    <cellStyle name="Normal 2" xfId="2"/>
    <cellStyle name="Normal 2 2" xfId="6"/>
    <cellStyle name="Normal 2 3" xfId="5"/>
    <cellStyle name="Normal 3" xfId="3"/>
    <cellStyle name="Normal 4" xfId="4"/>
  </cellStyles>
  <dxfs count="5"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0</xdr:row>
      <xdr:rowOff>96043</xdr:rowOff>
    </xdr:from>
    <xdr:to>
      <xdr:col>16</xdr:col>
      <xdr:colOff>846867</xdr:colOff>
      <xdr:row>1</xdr:row>
      <xdr:rowOff>174275</xdr:rowOff>
    </xdr:to>
    <xdr:pic>
      <xdr:nvPicPr>
        <xdr:cNvPr id="2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96043"/>
          <a:ext cx="1863661" cy="304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16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2" name="Line 107"/>
        <xdr:cNvSpPr>
          <a:spLocks noChangeShapeType="1"/>
        </xdr:cNvSpPr>
      </xdr:nvSpPr>
      <xdr:spPr bwMode="auto">
        <a:xfrm>
          <a:off x="19573875" y="5181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3" name="Line 107"/>
        <xdr:cNvSpPr>
          <a:spLocks noChangeShapeType="1"/>
        </xdr:cNvSpPr>
      </xdr:nvSpPr>
      <xdr:spPr bwMode="auto">
        <a:xfrm>
          <a:off x="19573875" y="5181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431270</xdr:colOff>
      <xdr:row>0</xdr:row>
      <xdr:rowOff>220549</xdr:rowOff>
    </xdr:from>
    <xdr:to>
      <xdr:col>16</xdr:col>
      <xdr:colOff>932326</xdr:colOff>
      <xdr:row>2</xdr:row>
      <xdr:rowOff>68971</xdr:rowOff>
    </xdr:to>
    <xdr:pic>
      <xdr:nvPicPr>
        <xdr:cNvPr id="5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9187" y="220549"/>
          <a:ext cx="1876889" cy="314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21</xdr:row>
      <xdr:rowOff>57150</xdr:rowOff>
    </xdr:from>
    <xdr:to>
      <xdr:col>10</xdr:col>
      <xdr:colOff>130969</xdr:colOff>
      <xdr:row>36</xdr:row>
      <xdr:rowOff>96992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4105275"/>
          <a:ext cx="4969669" cy="2897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285750</xdr:colOff>
      <xdr:row>9</xdr:row>
      <xdr:rowOff>66675</xdr:rowOff>
    </xdr:from>
    <xdr:to>
      <xdr:col>11</xdr:col>
      <xdr:colOff>200026</xdr:colOff>
      <xdr:row>14</xdr:row>
      <xdr:rowOff>149679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09725"/>
          <a:ext cx="601027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23</xdr:col>
      <xdr:colOff>503465</xdr:colOff>
      <xdr:row>26</xdr:row>
      <xdr:rowOff>27216</xdr:rowOff>
    </xdr:to>
    <xdr:pic>
      <xdr:nvPicPr>
        <xdr:cNvPr id="8" name="Picture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8036" y="244929"/>
          <a:ext cx="6626679" cy="53203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6</xdr:row>
      <xdr:rowOff>76200</xdr:rowOff>
    </xdr:from>
    <xdr:to>
      <xdr:col>18</xdr:col>
      <xdr:colOff>323850</xdr:colOff>
      <xdr:row>36</xdr:row>
      <xdr:rowOff>114300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1104900"/>
          <a:ext cx="5181600" cy="529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11</xdr:row>
      <xdr:rowOff>123825</xdr:rowOff>
    </xdr:from>
    <xdr:to>
      <xdr:col>9</xdr:col>
      <xdr:colOff>565785</xdr:colOff>
      <xdr:row>13</xdr:row>
      <xdr:rowOff>112395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2009775"/>
          <a:ext cx="556260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10</xdr:row>
      <xdr:rowOff>66676</xdr:rowOff>
    </xdr:from>
    <xdr:to>
      <xdr:col>9</xdr:col>
      <xdr:colOff>361950</xdr:colOff>
      <xdr:row>11</xdr:row>
      <xdr:rowOff>104776</xdr:rowOff>
    </xdr:to>
    <xdr:sp macro="" textlink="">
      <xdr:nvSpPr>
        <xdr:cNvPr id="9" name="TextBox 8"/>
        <xdr:cNvSpPr txBox="1"/>
      </xdr:nvSpPr>
      <xdr:spPr>
        <a:xfrm>
          <a:off x="5295900" y="1952626"/>
          <a:ext cx="209550" cy="209550"/>
        </a:xfrm>
        <a:prstGeom prst="rect">
          <a:avLst/>
        </a:prstGeom>
        <a:solidFill>
          <a:schemeClr val="lt1"/>
        </a:solidFill>
        <a:ln w="1587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200" b="1">
              <a:solidFill>
                <a:srgbClr val="00B050"/>
              </a:solidFill>
            </a:rPr>
            <a:t>4</a:t>
          </a:r>
        </a:p>
      </xdr:txBody>
    </xdr:sp>
    <xdr:clientData/>
  </xdr:twoCellAnchor>
  <xdr:twoCellAnchor>
    <xdr:from>
      <xdr:col>16</xdr:col>
      <xdr:colOff>76200</xdr:colOff>
      <xdr:row>20</xdr:row>
      <xdr:rowOff>133349</xdr:rowOff>
    </xdr:from>
    <xdr:to>
      <xdr:col>16</xdr:col>
      <xdr:colOff>304800</xdr:colOff>
      <xdr:row>21</xdr:row>
      <xdr:rowOff>123824</xdr:rowOff>
    </xdr:to>
    <xdr:sp macro="" textlink="">
      <xdr:nvSpPr>
        <xdr:cNvPr id="10" name="TextBox 9"/>
        <xdr:cNvSpPr txBox="1"/>
      </xdr:nvSpPr>
      <xdr:spPr>
        <a:xfrm>
          <a:off x="9486900" y="3733799"/>
          <a:ext cx="228600" cy="161925"/>
        </a:xfrm>
        <a:prstGeom prst="rect">
          <a:avLst/>
        </a:prstGeom>
        <a:solidFill>
          <a:sysClr val="window" lastClr="FFFFFF"/>
        </a:solidFill>
        <a:ln w="1587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200" b="1" i="0">
              <a:solidFill>
                <a:srgbClr val="00B050"/>
              </a:solidFill>
            </a:rPr>
            <a:t>5</a:t>
          </a:r>
        </a:p>
      </xdr:txBody>
    </xdr:sp>
    <xdr:clientData/>
  </xdr:twoCellAnchor>
  <xdr:twoCellAnchor>
    <xdr:from>
      <xdr:col>15</xdr:col>
      <xdr:colOff>85725</xdr:colOff>
      <xdr:row>33</xdr:row>
      <xdr:rowOff>38099</xdr:rowOff>
    </xdr:from>
    <xdr:to>
      <xdr:col>15</xdr:col>
      <xdr:colOff>285750</xdr:colOff>
      <xdr:row>34</xdr:row>
      <xdr:rowOff>28574</xdr:rowOff>
    </xdr:to>
    <xdr:sp macro="" textlink="">
      <xdr:nvSpPr>
        <xdr:cNvPr id="11" name="TextBox 10"/>
        <xdr:cNvSpPr txBox="1"/>
      </xdr:nvSpPr>
      <xdr:spPr>
        <a:xfrm>
          <a:off x="8886825" y="5867399"/>
          <a:ext cx="200025" cy="161925"/>
        </a:xfrm>
        <a:prstGeom prst="rect">
          <a:avLst/>
        </a:prstGeom>
        <a:solidFill>
          <a:sysClr val="window" lastClr="FFFFFF"/>
        </a:solidFill>
        <a:ln w="1587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200" b="1" i="0">
              <a:solidFill>
                <a:srgbClr val="00B050"/>
              </a:solidFill>
            </a:rPr>
            <a:t>6</a:t>
          </a:r>
        </a:p>
      </xdr:txBody>
    </xdr:sp>
    <xdr:clientData/>
  </xdr:twoCellAnchor>
  <xdr:twoCellAnchor editAs="oneCell">
    <xdr:from>
      <xdr:col>10</xdr:col>
      <xdr:colOff>38100</xdr:colOff>
      <xdr:row>0</xdr:row>
      <xdr:rowOff>161925</xdr:rowOff>
    </xdr:from>
    <xdr:to>
      <xdr:col>18</xdr:col>
      <xdr:colOff>160020</xdr:colOff>
      <xdr:row>6</xdr:row>
      <xdr:rowOff>91440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161925"/>
          <a:ext cx="4998720" cy="1015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I174"/>
  <sheetViews>
    <sheetView tabSelected="1" zoomScaleNormal="100" zoomScaleSheetLayoutView="70" workbookViewId="0">
      <selection activeCell="G5" sqref="G5:M5"/>
    </sheetView>
  </sheetViews>
  <sheetFormatPr defaultColWidth="8.85546875" defaultRowHeight="12.75" x14ac:dyDescent="0.2"/>
  <cols>
    <col min="1" max="1" width="7.140625" style="46" customWidth="1"/>
    <col min="2" max="2" width="3.28515625" style="46" customWidth="1"/>
    <col min="3" max="3" width="11.42578125" style="46" customWidth="1"/>
    <col min="4" max="4" width="7.85546875" style="127" customWidth="1"/>
    <col min="5" max="5" width="14.28515625" style="127" customWidth="1"/>
    <col min="6" max="6" width="16.28515625" style="46" customWidth="1"/>
    <col min="7" max="7" width="16.7109375" style="46" customWidth="1"/>
    <col min="8" max="8" width="6.140625" style="131" customWidth="1"/>
    <col min="9" max="10" width="7.85546875" style="127" customWidth="1"/>
    <col min="11" max="11" width="2.42578125" style="127" customWidth="1"/>
    <col min="12" max="12" width="3.7109375" style="46" customWidth="1"/>
    <col min="13" max="13" width="11.42578125" style="131" customWidth="1"/>
    <col min="14" max="14" width="7.85546875" style="131" customWidth="1"/>
    <col min="15" max="15" width="15" style="46" customWidth="1"/>
    <col min="16" max="16" width="16.28515625" style="127" customWidth="1"/>
    <col min="17" max="17" width="16.5703125" style="127" customWidth="1"/>
    <col min="18" max="18" width="8.85546875" style="46" customWidth="1"/>
    <col min="19" max="19" width="7.140625" style="46" customWidth="1"/>
    <col min="20" max="20" width="3.42578125" style="46" customWidth="1"/>
    <col min="21" max="21" width="8.85546875" style="46" customWidth="1"/>
    <col min="22" max="22" width="9.140625" style="46" customWidth="1"/>
    <col min="23" max="25" width="8.85546875" style="46" customWidth="1"/>
    <col min="26" max="34" width="8.85546875" style="46"/>
    <col min="35" max="35" width="23" style="46" customWidth="1"/>
    <col min="36" max="16384" width="8.85546875" style="46"/>
  </cols>
  <sheetData>
    <row r="1" spans="1:35" s="43" customFormat="1" ht="18" x14ac:dyDescent="0.25">
      <c r="A1" s="50"/>
      <c r="B1" s="214" t="s">
        <v>61</v>
      </c>
      <c r="C1" s="214"/>
      <c r="D1" s="214"/>
      <c r="E1" s="214"/>
      <c r="F1" s="214"/>
      <c r="G1" s="214"/>
      <c r="H1" s="214"/>
      <c r="I1" s="214"/>
      <c r="J1" s="214"/>
      <c r="K1" s="214"/>
      <c r="L1" s="50"/>
      <c r="M1" s="50"/>
      <c r="N1" s="50"/>
      <c r="O1" s="50"/>
      <c r="AI1" s="50"/>
    </row>
    <row r="2" spans="1:35" s="43" customFormat="1" ht="18" customHeight="1" x14ac:dyDescent="0.25">
      <c r="A2" s="50"/>
      <c r="B2" s="214" t="s">
        <v>62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108"/>
      <c r="O2" s="50"/>
      <c r="U2" s="46"/>
      <c r="AI2" s="51"/>
    </row>
    <row r="3" spans="1:35" s="43" customFormat="1" ht="12" customHeight="1" x14ac:dyDescent="0.25">
      <c r="A3" s="50"/>
      <c r="B3" s="50"/>
      <c r="C3" s="108"/>
      <c r="D3" s="51"/>
      <c r="E3" s="51"/>
      <c r="F3" s="50"/>
      <c r="G3" s="50"/>
      <c r="H3" s="50"/>
      <c r="I3" s="51"/>
      <c r="J3" s="51"/>
      <c r="K3" s="51"/>
      <c r="L3" s="50"/>
      <c r="M3" s="50"/>
      <c r="N3" s="50"/>
      <c r="O3" s="50"/>
      <c r="AI3" s="51"/>
    </row>
    <row r="4" spans="1:35" s="43" customFormat="1" ht="18" x14ac:dyDescent="0.25">
      <c r="A4" s="50"/>
      <c r="C4" s="211" t="s">
        <v>20</v>
      </c>
      <c r="D4" s="211"/>
      <c r="E4" s="211"/>
      <c r="F4" s="50"/>
      <c r="G4" s="211" t="s">
        <v>63</v>
      </c>
      <c r="H4" s="211"/>
      <c r="I4" s="211"/>
      <c r="J4" s="211"/>
      <c r="K4" s="211"/>
      <c r="L4" s="211"/>
      <c r="M4" s="211"/>
      <c r="O4" s="207" t="s">
        <v>105</v>
      </c>
      <c r="P4" s="207"/>
      <c r="Q4" s="207"/>
      <c r="AI4" s="109"/>
    </row>
    <row r="5" spans="1:35" s="43" customFormat="1" ht="18" x14ac:dyDescent="0.25">
      <c r="A5" s="50"/>
      <c r="C5" s="203" t="s">
        <v>23</v>
      </c>
      <c r="D5" s="203" t="s">
        <v>22</v>
      </c>
      <c r="E5" s="204" t="s">
        <v>21</v>
      </c>
      <c r="F5" s="108"/>
      <c r="G5" s="208"/>
      <c r="H5" s="209"/>
      <c r="I5" s="209"/>
      <c r="J5" s="209"/>
      <c r="K5" s="209"/>
      <c r="L5" s="209"/>
      <c r="M5" s="210"/>
      <c r="N5" s="75"/>
      <c r="O5" s="208"/>
      <c r="P5" s="209"/>
      <c r="Q5" s="210"/>
      <c r="AI5" s="109"/>
    </row>
    <row r="6" spans="1:35" s="43" customFormat="1" ht="18" x14ac:dyDescent="0.25">
      <c r="A6" s="50"/>
      <c r="B6" s="110"/>
      <c r="C6" s="205"/>
      <c r="D6" s="205"/>
      <c r="E6" s="205"/>
      <c r="F6" s="50"/>
      <c r="G6" s="213"/>
      <c r="H6" s="213"/>
      <c r="I6" s="213"/>
      <c r="J6" s="213"/>
      <c r="K6" s="213"/>
      <c r="L6" s="213"/>
      <c r="M6" s="213"/>
      <c r="AI6" s="109"/>
    </row>
    <row r="7" spans="1:35" s="43" customFormat="1" ht="12" customHeight="1" x14ac:dyDescent="0.25">
      <c r="A7" s="50"/>
      <c r="B7" s="86"/>
      <c r="C7" s="111"/>
      <c r="D7" s="112"/>
      <c r="E7" s="112"/>
      <c r="F7" s="86"/>
      <c r="G7" s="86"/>
      <c r="H7" s="86"/>
      <c r="I7" s="112"/>
      <c r="J7" s="112"/>
      <c r="K7" s="112"/>
      <c r="L7" s="86"/>
      <c r="M7" s="86"/>
      <c r="N7" s="86"/>
      <c r="O7" s="86"/>
      <c r="P7" s="112"/>
      <c r="Q7" s="112"/>
      <c r="AI7" s="113"/>
    </row>
    <row r="8" spans="1:35" s="115" customFormat="1" ht="33.75" customHeight="1" x14ac:dyDescent="0.25">
      <c r="A8" s="108"/>
      <c r="B8" s="215" t="s">
        <v>193</v>
      </c>
      <c r="C8" s="216"/>
      <c r="D8" s="216"/>
      <c r="E8" s="216"/>
      <c r="F8" s="216"/>
      <c r="G8" s="216"/>
      <c r="H8" s="216"/>
      <c r="I8" s="114"/>
      <c r="J8" s="114"/>
      <c r="K8" s="217" t="s">
        <v>203</v>
      </c>
      <c r="L8" s="215"/>
      <c r="M8" s="215"/>
      <c r="N8" s="215"/>
      <c r="O8" s="215"/>
      <c r="P8" s="215"/>
      <c r="Q8" s="215"/>
    </row>
    <row r="9" spans="1:35" s="115" customFormat="1" ht="67.5" customHeight="1" x14ac:dyDescent="0.25">
      <c r="A9" s="108"/>
      <c r="B9" s="215" t="s">
        <v>247</v>
      </c>
      <c r="C9" s="216"/>
      <c r="D9" s="216"/>
      <c r="E9" s="216"/>
      <c r="F9" s="216"/>
      <c r="G9" s="216"/>
      <c r="H9" s="216"/>
      <c r="I9" s="114"/>
      <c r="J9" s="114"/>
      <c r="K9" s="215" t="s">
        <v>248</v>
      </c>
      <c r="L9" s="215"/>
      <c r="M9" s="215"/>
      <c r="N9" s="215"/>
      <c r="O9" s="215"/>
      <c r="P9" s="215"/>
      <c r="Q9" s="215"/>
    </row>
    <row r="10" spans="1:35" s="115" customFormat="1" ht="65.25" customHeight="1" x14ac:dyDescent="0.25">
      <c r="A10" s="108"/>
      <c r="B10" s="217"/>
      <c r="C10" s="218"/>
      <c r="D10" s="218"/>
      <c r="E10" s="218"/>
      <c r="F10" s="218"/>
      <c r="G10" s="218"/>
      <c r="H10" s="218"/>
      <c r="I10" s="116"/>
      <c r="J10" s="116"/>
      <c r="K10" s="217"/>
      <c r="L10" s="217"/>
      <c r="M10" s="217"/>
      <c r="N10" s="217"/>
      <c r="O10" s="217"/>
      <c r="P10" s="217"/>
      <c r="Q10" s="217"/>
    </row>
    <row r="11" spans="1:35" s="115" customFormat="1" ht="8.25" customHeight="1" thickBot="1" x14ac:dyDescent="0.3">
      <c r="B11" s="117"/>
      <c r="C11" s="118"/>
      <c r="D11" s="119"/>
      <c r="E11" s="119"/>
      <c r="F11" s="119"/>
      <c r="G11" s="119"/>
      <c r="H11" s="119"/>
      <c r="I11" s="119"/>
      <c r="J11" s="119"/>
      <c r="K11" s="120"/>
      <c r="L11" s="121"/>
      <c r="M11" s="121"/>
      <c r="N11" s="121"/>
      <c r="O11" s="121"/>
      <c r="P11" s="121"/>
      <c r="Q11" s="121"/>
    </row>
    <row r="12" spans="1:35" s="115" customFormat="1" ht="8.25" customHeight="1" x14ac:dyDescent="0.25">
      <c r="C12" s="122"/>
      <c r="D12" s="54"/>
      <c r="E12" s="54"/>
      <c r="F12" s="54"/>
      <c r="G12" s="54"/>
      <c r="H12" s="54"/>
      <c r="I12" s="54"/>
      <c r="J12" s="54"/>
      <c r="K12" s="123"/>
      <c r="L12" s="124"/>
      <c r="M12" s="124"/>
      <c r="N12" s="124"/>
      <c r="O12" s="124"/>
      <c r="P12" s="124"/>
      <c r="Q12" s="124"/>
    </row>
    <row r="13" spans="1:35" s="115" customFormat="1" ht="27.75" customHeight="1" x14ac:dyDescent="0.2">
      <c r="B13" s="220" t="s">
        <v>98</v>
      </c>
      <c r="C13" s="223" t="s">
        <v>228</v>
      </c>
      <c r="D13" s="224"/>
      <c r="E13" s="224"/>
      <c r="F13" s="224"/>
      <c r="G13" s="225"/>
      <c r="H13" s="125"/>
      <c r="I13" s="125"/>
      <c r="J13" s="125"/>
      <c r="K13" s="125"/>
      <c r="L13" s="221" t="s">
        <v>98</v>
      </c>
      <c r="M13" s="227" t="s">
        <v>187</v>
      </c>
      <c r="N13" s="227"/>
      <c r="O13" s="227"/>
      <c r="P13" s="227"/>
      <c r="Q13" s="227"/>
    </row>
    <row r="14" spans="1:35" s="115" customFormat="1" ht="15" x14ac:dyDescent="0.2">
      <c r="B14" s="220"/>
      <c r="C14" s="222" t="s">
        <v>115</v>
      </c>
      <c r="D14" s="222"/>
      <c r="E14" s="222"/>
      <c r="F14" s="222"/>
      <c r="G14" s="222"/>
      <c r="H14" s="125"/>
      <c r="I14" s="125"/>
      <c r="J14" s="125"/>
      <c r="K14" s="125"/>
      <c r="L14" s="221"/>
      <c r="M14" s="219" t="s">
        <v>118</v>
      </c>
      <c r="N14" s="219"/>
      <c r="O14" s="219"/>
      <c r="P14" s="219"/>
      <c r="Q14" s="219"/>
    </row>
    <row r="15" spans="1:35" s="115" customFormat="1" ht="32.25" customHeight="1" x14ac:dyDescent="0.2">
      <c r="B15" s="220"/>
      <c r="C15" s="212" t="s">
        <v>186</v>
      </c>
      <c r="D15" s="212"/>
      <c r="E15" s="212"/>
      <c r="F15" s="212"/>
      <c r="G15" s="212"/>
      <c r="H15" s="125"/>
      <c r="I15" s="125"/>
      <c r="J15" s="125"/>
      <c r="K15" s="125"/>
      <c r="L15" s="221"/>
      <c r="M15" s="219" t="s">
        <v>117</v>
      </c>
      <c r="N15" s="219"/>
      <c r="O15" s="219"/>
      <c r="P15" s="219"/>
      <c r="Q15" s="219"/>
    </row>
    <row r="16" spans="1:35" s="115" customFormat="1" ht="15" x14ac:dyDescent="0.2">
      <c r="B16" s="220"/>
      <c r="C16" s="222" t="s">
        <v>202</v>
      </c>
      <c r="D16" s="222"/>
      <c r="E16" s="222"/>
      <c r="F16" s="222"/>
      <c r="G16" s="222"/>
      <c r="H16" s="125"/>
      <c r="I16" s="125"/>
      <c r="J16" s="125"/>
      <c r="K16" s="125"/>
      <c r="L16" s="221"/>
      <c r="M16" s="219" t="s">
        <v>116</v>
      </c>
      <c r="N16" s="219"/>
      <c r="O16" s="219"/>
      <c r="P16" s="219"/>
      <c r="Q16" s="219"/>
    </row>
    <row r="17" spans="2:25" ht="9" customHeight="1" thickBot="1" x14ac:dyDescent="0.25">
      <c r="B17" s="126"/>
      <c r="H17" s="128"/>
      <c r="I17" s="129"/>
      <c r="J17" s="129"/>
      <c r="K17" s="129"/>
      <c r="L17" s="130"/>
    </row>
    <row r="18" spans="2:25" s="135" customFormat="1" ht="108" x14ac:dyDescent="0.25">
      <c r="B18" s="206" t="s">
        <v>104</v>
      </c>
      <c r="C18" s="206"/>
      <c r="D18" s="132" t="s">
        <v>98</v>
      </c>
      <c r="E18" s="62" t="s">
        <v>237</v>
      </c>
      <c r="F18" s="62" t="s">
        <v>103</v>
      </c>
      <c r="G18" s="133" t="s">
        <v>185</v>
      </c>
      <c r="H18" s="134"/>
      <c r="L18" s="228" t="str">
        <f>B18</f>
        <v>Series # /
# de série</v>
      </c>
      <c r="M18" s="229"/>
      <c r="N18" s="62" t="str">
        <f>D18</f>
        <v>Code</v>
      </c>
      <c r="O18" s="62" t="str">
        <f>E18</f>
        <v xml:space="preserve"> Void / Court
OR/OU 
annulé / cour de justice</v>
      </c>
      <c r="P18" s="62" t="str">
        <f>F18</f>
        <v>Agency Total / total d'agence</v>
      </c>
      <c r="Q18" s="133" t="str">
        <f>G18</f>
        <v>DPS Portion / portion de Sécurité Publique</v>
      </c>
      <c r="S18" s="197"/>
      <c r="T18" s="192"/>
      <c r="U18" s="192"/>
      <c r="V18" s="192"/>
      <c r="W18" s="192"/>
      <c r="X18" s="192"/>
    </row>
    <row r="19" spans="2:25" ht="20.100000000000001" customHeight="1" x14ac:dyDescent="0.25">
      <c r="B19" s="136" t="s">
        <v>102</v>
      </c>
      <c r="C19" s="11"/>
      <c r="D19" s="12"/>
      <c r="E19" s="193"/>
      <c r="F19" s="6"/>
      <c r="G19" s="137">
        <f t="shared" ref="G19:G143" si="0">IF(ISBLANK(F19),0,F19-4.5)</f>
        <v>0</v>
      </c>
      <c r="H19" s="138"/>
      <c r="L19" s="136" t="s">
        <v>102</v>
      </c>
      <c r="M19" s="11"/>
      <c r="N19" s="12"/>
      <c r="O19" s="193"/>
      <c r="P19" s="6"/>
      <c r="Q19" s="137">
        <f t="shared" ref="Q19:Q99" si="1">IF(ISBLANK(P19),0,P19-4.5)</f>
        <v>0</v>
      </c>
      <c r="S19" s="198"/>
      <c r="T19" s="142"/>
      <c r="U19" s="199"/>
      <c r="V19" s="142"/>
      <c r="W19" s="199"/>
      <c r="X19" s="198"/>
      <c r="Y19" s="196"/>
    </row>
    <row r="20" spans="2:25" ht="20.100000000000001" customHeight="1" x14ac:dyDescent="0.25">
      <c r="B20" s="140" t="s">
        <v>102</v>
      </c>
      <c r="C20" s="13"/>
      <c r="D20" s="14"/>
      <c r="E20" s="194"/>
      <c r="F20" s="7"/>
      <c r="G20" s="137">
        <f t="shared" si="0"/>
        <v>0</v>
      </c>
      <c r="H20" s="141"/>
      <c r="L20" s="140" t="s">
        <v>102</v>
      </c>
      <c r="M20" s="11"/>
      <c r="N20" s="12"/>
      <c r="O20" s="193"/>
      <c r="P20" s="6"/>
      <c r="Q20" s="137">
        <f t="shared" si="1"/>
        <v>0</v>
      </c>
      <c r="S20" s="200"/>
      <c r="T20" s="142"/>
      <c r="U20" s="199"/>
      <c r="V20" s="142"/>
      <c r="W20" s="199"/>
      <c r="X20" s="198"/>
      <c r="Y20" s="196"/>
    </row>
    <row r="21" spans="2:25" ht="20.100000000000001" customHeight="1" x14ac:dyDescent="0.25">
      <c r="B21" s="140" t="s">
        <v>102</v>
      </c>
      <c r="C21" s="11"/>
      <c r="D21" s="14"/>
      <c r="E21" s="194"/>
      <c r="F21" s="7"/>
      <c r="G21" s="137">
        <f t="shared" si="0"/>
        <v>0</v>
      </c>
      <c r="H21" s="141"/>
      <c r="L21" s="140" t="s">
        <v>102</v>
      </c>
      <c r="M21" s="11"/>
      <c r="N21" s="14"/>
      <c r="O21" s="194"/>
      <c r="P21" s="7"/>
      <c r="Q21" s="137">
        <f t="shared" si="1"/>
        <v>0</v>
      </c>
      <c r="S21" s="142"/>
      <c r="T21" s="201"/>
      <c r="U21" s="142"/>
      <c r="V21" s="201"/>
      <c r="W21" s="201"/>
      <c r="X21" s="142"/>
    </row>
    <row r="22" spans="2:25" ht="20.100000000000001" customHeight="1" x14ac:dyDescent="0.25">
      <c r="B22" s="140" t="s">
        <v>102</v>
      </c>
      <c r="C22" s="13"/>
      <c r="D22" s="14"/>
      <c r="E22" s="194"/>
      <c r="F22" s="7"/>
      <c r="G22" s="137">
        <f t="shared" si="0"/>
        <v>0</v>
      </c>
      <c r="H22" s="141"/>
      <c r="L22" s="140" t="s">
        <v>102</v>
      </c>
      <c r="M22" s="11"/>
      <c r="N22" s="14"/>
      <c r="O22" s="194"/>
      <c r="P22" s="7"/>
      <c r="Q22" s="137">
        <f t="shared" si="1"/>
        <v>0</v>
      </c>
      <c r="S22" s="142"/>
      <c r="T22" s="201"/>
      <c r="U22" s="201"/>
      <c r="V22" s="201"/>
      <c r="W22" s="201"/>
      <c r="X22" s="142"/>
    </row>
    <row r="23" spans="2:25" ht="20.100000000000001" customHeight="1" x14ac:dyDescent="0.25">
      <c r="B23" s="140" t="s">
        <v>102</v>
      </c>
      <c r="C23" s="11"/>
      <c r="D23" s="14"/>
      <c r="E23" s="194"/>
      <c r="F23" s="7"/>
      <c r="G23" s="137">
        <f t="shared" ref="G23:G97" si="2">IF(ISBLANK(F23),0,F23-4.5)</f>
        <v>0</v>
      </c>
      <c r="H23" s="141"/>
      <c r="L23" s="140" t="s">
        <v>102</v>
      </c>
      <c r="M23" s="11"/>
      <c r="N23" s="14"/>
      <c r="O23" s="194"/>
      <c r="P23" s="7"/>
      <c r="Q23" s="137">
        <f t="shared" ref="Q23:Q97" si="3">IF(ISBLANK(P23),0,P23-4.5)</f>
        <v>0</v>
      </c>
      <c r="S23" s="142"/>
      <c r="T23" s="201"/>
      <c r="U23" s="201"/>
      <c r="V23" s="201"/>
      <c r="W23" s="201"/>
      <c r="X23" s="142"/>
    </row>
    <row r="24" spans="2:25" ht="20.100000000000001" customHeight="1" x14ac:dyDescent="0.25">
      <c r="B24" s="140" t="s">
        <v>102</v>
      </c>
      <c r="C24" s="13"/>
      <c r="D24" s="14"/>
      <c r="E24" s="194"/>
      <c r="F24" s="7"/>
      <c r="G24" s="137">
        <f t="shared" si="2"/>
        <v>0</v>
      </c>
      <c r="H24" s="141"/>
      <c r="L24" s="140" t="s">
        <v>102</v>
      </c>
      <c r="M24" s="11"/>
      <c r="N24" s="14"/>
      <c r="O24" s="194"/>
      <c r="P24" s="7"/>
      <c r="Q24" s="137">
        <f t="shared" si="3"/>
        <v>0</v>
      </c>
      <c r="S24" s="142"/>
      <c r="T24" s="201"/>
      <c r="U24" s="201"/>
      <c r="V24" s="201"/>
      <c r="W24" s="201"/>
      <c r="X24" s="142"/>
    </row>
    <row r="25" spans="2:25" ht="20.100000000000001" customHeight="1" x14ac:dyDescent="0.25">
      <c r="B25" s="140" t="s">
        <v>102</v>
      </c>
      <c r="C25" s="11"/>
      <c r="D25" s="14"/>
      <c r="E25" s="194"/>
      <c r="F25" s="7"/>
      <c r="G25" s="137">
        <f t="shared" si="2"/>
        <v>0</v>
      </c>
      <c r="H25" s="141"/>
      <c r="L25" s="140" t="s">
        <v>102</v>
      </c>
      <c r="M25" s="13"/>
      <c r="N25" s="14"/>
      <c r="O25" s="194"/>
      <c r="P25" s="7"/>
      <c r="Q25" s="137">
        <f t="shared" si="3"/>
        <v>0</v>
      </c>
      <c r="S25" s="142"/>
      <c r="T25" s="201"/>
      <c r="U25" s="201"/>
      <c r="V25" s="201"/>
      <c r="W25" s="201"/>
      <c r="X25" s="142"/>
    </row>
    <row r="26" spans="2:25" ht="20.100000000000001" customHeight="1" x14ac:dyDescent="0.25">
      <c r="B26" s="140" t="s">
        <v>102</v>
      </c>
      <c r="C26" s="13"/>
      <c r="D26" s="14"/>
      <c r="E26" s="194"/>
      <c r="F26" s="7"/>
      <c r="G26" s="137">
        <f t="shared" si="2"/>
        <v>0</v>
      </c>
      <c r="H26" s="141"/>
      <c r="L26" s="140" t="s">
        <v>102</v>
      </c>
      <c r="M26" s="13"/>
      <c r="N26" s="14"/>
      <c r="O26" s="194"/>
      <c r="P26" s="7"/>
      <c r="Q26" s="137">
        <f t="shared" si="3"/>
        <v>0</v>
      </c>
      <c r="S26" s="142"/>
      <c r="T26" s="201"/>
      <c r="U26" s="201"/>
      <c r="V26" s="201"/>
      <c r="W26" s="201"/>
      <c r="X26" s="142"/>
    </row>
    <row r="27" spans="2:25" ht="20.100000000000001" customHeight="1" x14ac:dyDescent="0.25">
      <c r="B27" s="140" t="s">
        <v>102</v>
      </c>
      <c r="C27" s="11"/>
      <c r="D27" s="14"/>
      <c r="E27" s="194"/>
      <c r="F27" s="7"/>
      <c r="G27" s="137">
        <f t="shared" ref="G27:G79" si="4">IF(ISBLANK(F27),0,F27-4.5)</f>
        <v>0</v>
      </c>
      <c r="H27" s="141"/>
      <c r="L27" s="140" t="s">
        <v>102</v>
      </c>
      <c r="M27" s="13"/>
      <c r="N27" s="14"/>
      <c r="O27" s="194"/>
      <c r="P27" s="7"/>
      <c r="Q27" s="137">
        <f t="shared" ref="Q27:Q79" si="5">IF(ISBLANK(P27),0,P27-4.5)</f>
        <v>0</v>
      </c>
      <c r="S27" s="142"/>
      <c r="T27" s="201"/>
      <c r="U27" s="201"/>
      <c r="V27" s="201"/>
      <c r="W27" s="201"/>
      <c r="X27" s="142"/>
    </row>
    <row r="28" spans="2:25" ht="20.100000000000001" customHeight="1" x14ac:dyDescent="0.25">
      <c r="B28" s="140" t="s">
        <v>102</v>
      </c>
      <c r="C28" s="13"/>
      <c r="D28" s="14"/>
      <c r="E28" s="194"/>
      <c r="F28" s="7"/>
      <c r="G28" s="137">
        <f t="shared" si="4"/>
        <v>0</v>
      </c>
      <c r="H28" s="141"/>
      <c r="L28" s="140" t="s">
        <v>102</v>
      </c>
      <c r="M28" s="13"/>
      <c r="N28" s="14"/>
      <c r="O28" s="194"/>
      <c r="P28" s="7"/>
      <c r="Q28" s="137">
        <f t="shared" si="5"/>
        <v>0</v>
      </c>
      <c r="T28" s="139"/>
      <c r="U28" s="139"/>
      <c r="V28" s="139"/>
      <c r="W28" s="139"/>
    </row>
    <row r="29" spans="2:25" ht="20.100000000000001" customHeight="1" x14ac:dyDescent="0.25">
      <c r="B29" s="140" t="s">
        <v>102</v>
      </c>
      <c r="C29" s="13"/>
      <c r="D29" s="14"/>
      <c r="E29" s="194"/>
      <c r="F29" s="7"/>
      <c r="G29" s="137">
        <f t="shared" si="4"/>
        <v>0</v>
      </c>
      <c r="H29" s="141"/>
      <c r="L29" s="140" t="s">
        <v>102</v>
      </c>
      <c r="M29" s="13"/>
      <c r="N29" s="14"/>
      <c r="O29" s="194"/>
      <c r="P29" s="7"/>
      <c r="Q29" s="137">
        <f t="shared" si="5"/>
        <v>0</v>
      </c>
      <c r="T29" s="139"/>
      <c r="U29" s="139"/>
      <c r="V29" s="139"/>
      <c r="W29" s="139"/>
    </row>
    <row r="30" spans="2:25" ht="20.100000000000001" customHeight="1" x14ac:dyDescent="0.25">
      <c r="B30" s="140" t="s">
        <v>102</v>
      </c>
      <c r="C30" s="13"/>
      <c r="D30" s="14"/>
      <c r="E30" s="194"/>
      <c r="F30" s="7"/>
      <c r="G30" s="137">
        <f t="shared" si="4"/>
        <v>0</v>
      </c>
      <c r="H30" s="141"/>
      <c r="L30" s="140" t="s">
        <v>102</v>
      </c>
      <c r="M30" s="13"/>
      <c r="N30" s="14"/>
      <c r="O30" s="194"/>
      <c r="P30" s="7"/>
      <c r="Q30" s="137">
        <f t="shared" si="5"/>
        <v>0</v>
      </c>
      <c r="T30" s="139"/>
      <c r="U30" s="139"/>
      <c r="V30" s="139"/>
      <c r="W30" s="139"/>
    </row>
    <row r="31" spans="2:25" ht="20.100000000000001" customHeight="1" x14ac:dyDescent="0.25">
      <c r="B31" s="140" t="s">
        <v>102</v>
      </c>
      <c r="C31" s="13"/>
      <c r="D31" s="14"/>
      <c r="E31" s="194"/>
      <c r="F31" s="7"/>
      <c r="G31" s="137">
        <f t="shared" si="4"/>
        <v>0</v>
      </c>
      <c r="H31" s="141"/>
      <c r="L31" s="140" t="s">
        <v>102</v>
      </c>
      <c r="M31" s="13"/>
      <c r="N31" s="14"/>
      <c r="O31" s="194"/>
      <c r="P31" s="7"/>
      <c r="Q31" s="137">
        <f t="shared" si="5"/>
        <v>0</v>
      </c>
    </row>
    <row r="32" spans="2:25" ht="20.100000000000001" customHeight="1" x14ac:dyDescent="0.25">
      <c r="B32" s="140" t="s">
        <v>102</v>
      </c>
      <c r="C32" s="13"/>
      <c r="D32" s="14"/>
      <c r="E32" s="194"/>
      <c r="F32" s="7"/>
      <c r="G32" s="137">
        <f t="shared" si="4"/>
        <v>0</v>
      </c>
      <c r="H32" s="141"/>
      <c r="L32" s="140" t="s">
        <v>102</v>
      </c>
      <c r="M32" s="13"/>
      <c r="N32" s="14"/>
      <c r="O32" s="194"/>
      <c r="P32" s="7"/>
      <c r="Q32" s="137">
        <f t="shared" si="5"/>
        <v>0</v>
      </c>
    </row>
    <row r="33" spans="2:23" ht="20.100000000000001" customHeight="1" x14ac:dyDescent="0.25">
      <c r="B33" s="140" t="s">
        <v>102</v>
      </c>
      <c r="C33" s="13"/>
      <c r="D33" s="14"/>
      <c r="E33" s="194"/>
      <c r="F33" s="7"/>
      <c r="G33" s="137">
        <f t="shared" si="4"/>
        <v>0</v>
      </c>
      <c r="H33" s="141"/>
      <c r="L33" s="140" t="s">
        <v>102</v>
      </c>
      <c r="M33" s="13"/>
      <c r="N33" s="14"/>
      <c r="O33" s="194"/>
      <c r="P33" s="7"/>
      <c r="Q33" s="137">
        <f t="shared" si="5"/>
        <v>0</v>
      </c>
    </row>
    <row r="34" spans="2:23" ht="20.100000000000001" customHeight="1" x14ac:dyDescent="0.25">
      <c r="B34" s="140" t="s">
        <v>102</v>
      </c>
      <c r="C34" s="13"/>
      <c r="D34" s="14"/>
      <c r="E34" s="194"/>
      <c r="F34" s="7"/>
      <c r="G34" s="137">
        <f t="shared" si="4"/>
        <v>0</v>
      </c>
      <c r="H34" s="141"/>
      <c r="L34" s="140" t="s">
        <v>102</v>
      </c>
      <c r="M34" s="13"/>
      <c r="N34" s="14"/>
      <c r="O34" s="194"/>
      <c r="P34" s="7"/>
      <c r="Q34" s="137">
        <f t="shared" si="5"/>
        <v>0</v>
      </c>
    </row>
    <row r="35" spans="2:23" ht="20.100000000000001" customHeight="1" x14ac:dyDescent="0.25">
      <c r="B35" s="140" t="s">
        <v>102</v>
      </c>
      <c r="C35" s="13"/>
      <c r="D35" s="14"/>
      <c r="E35" s="194"/>
      <c r="F35" s="7"/>
      <c r="G35" s="137">
        <f t="shared" si="4"/>
        <v>0</v>
      </c>
      <c r="H35" s="141"/>
      <c r="L35" s="140" t="s">
        <v>102</v>
      </c>
      <c r="M35" s="13"/>
      <c r="N35" s="14"/>
      <c r="O35" s="194"/>
      <c r="P35" s="7"/>
      <c r="Q35" s="137">
        <f t="shared" si="5"/>
        <v>0</v>
      </c>
    </row>
    <row r="36" spans="2:23" ht="20.100000000000001" customHeight="1" x14ac:dyDescent="0.25">
      <c r="B36" s="140" t="s">
        <v>102</v>
      </c>
      <c r="C36" s="13"/>
      <c r="D36" s="14"/>
      <c r="E36" s="194"/>
      <c r="F36" s="7"/>
      <c r="G36" s="137">
        <f t="shared" si="4"/>
        <v>0</v>
      </c>
      <c r="H36" s="141"/>
      <c r="L36" s="140" t="s">
        <v>102</v>
      </c>
      <c r="M36" s="13"/>
      <c r="N36" s="14"/>
      <c r="O36" s="194"/>
      <c r="P36" s="7"/>
      <c r="Q36" s="137">
        <f t="shared" si="5"/>
        <v>0</v>
      </c>
    </row>
    <row r="37" spans="2:23" ht="20.100000000000001" customHeight="1" x14ac:dyDescent="0.25">
      <c r="B37" s="140" t="s">
        <v>102</v>
      </c>
      <c r="C37" s="13"/>
      <c r="D37" s="14"/>
      <c r="E37" s="194"/>
      <c r="F37" s="7"/>
      <c r="G37" s="137">
        <f t="shared" si="4"/>
        <v>0</v>
      </c>
      <c r="H37" s="141"/>
      <c r="L37" s="140" t="s">
        <v>102</v>
      </c>
      <c r="M37" s="13"/>
      <c r="N37" s="14"/>
      <c r="O37" s="194"/>
      <c r="P37" s="7"/>
      <c r="Q37" s="137">
        <f t="shared" si="5"/>
        <v>0</v>
      </c>
    </row>
    <row r="38" spans="2:23" ht="20.100000000000001" customHeight="1" x14ac:dyDescent="0.25">
      <c r="B38" s="140" t="s">
        <v>102</v>
      </c>
      <c r="C38" s="13"/>
      <c r="D38" s="14"/>
      <c r="E38" s="194"/>
      <c r="F38" s="7"/>
      <c r="G38" s="137">
        <f t="shared" si="4"/>
        <v>0</v>
      </c>
      <c r="H38" s="141"/>
      <c r="L38" s="140" t="s">
        <v>102</v>
      </c>
      <c r="M38" s="13"/>
      <c r="N38" s="14"/>
      <c r="O38" s="194"/>
      <c r="P38" s="7"/>
      <c r="Q38" s="137">
        <f t="shared" si="5"/>
        <v>0</v>
      </c>
    </row>
    <row r="39" spans="2:23" ht="20.100000000000001" customHeight="1" x14ac:dyDescent="0.25">
      <c r="B39" s="140" t="s">
        <v>102</v>
      </c>
      <c r="C39" s="13"/>
      <c r="D39" s="14"/>
      <c r="E39" s="194"/>
      <c r="F39" s="7"/>
      <c r="G39" s="137">
        <f t="shared" si="4"/>
        <v>0</v>
      </c>
      <c r="H39" s="141"/>
      <c r="L39" s="140" t="s">
        <v>102</v>
      </c>
      <c r="M39" s="13"/>
      <c r="N39" s="14"/>
      <c r="O39" s="194"/>
      <c r="P39" s="7"/>
      <c r="Q39" s="137">
        <f t="shared" si="5"/>
        <v>0</v>
      </c>
    </row>
    <row r="40" spans="2:23" ht="20.100000000000001" customHeight="1" x14ac:dyDescent="0.25">
      <c r="B40" s="140" t="s">
        <v>102</v>
      </c>
      <c r="C40" s="13"/>
      <c r="D40" s="14"/>
      <c r="E40" s="194"/>
      <c r="F40" s="7"/>
      <c r="G40" s="137">
        <f t="shared" si="4"/>
        <v>0</v>
      </c>
      <c r="H40" s="141"/>
      <c r="L40" s="140" t="s">
        <v>102</v>
      </c>
      <c r="M40" s="13"/>
      <c r="N40" s="14"/>
      <c r="O40" s="194"/>
      <c r="P40" s="7"/>
      <c r="Q40" s="137">
        <f t="shared" si="5"/>
        <v>0</v>
      </c>
    </row>
    <row r="41" spans="2:23" ht="20.100000000000001" customHeight="1" x14ac:dyDescent="0.25">
      <c r="B41" s="140" t="s">
        <v>102</v>
      </c>
      <c r="C41" s="13"/>
      <c r="D41" s="14"/>
      <c r="E41" s="194"/>
      <c r="F41" s="7"/>
      <c r="G41" s="137">
        <f t="shared" si="4"/>
        <v>0</v>
      </c>
      <c r="H41" s="141"/>
      <c r="L41" s="140" t="s">
        <v>102</v>
      </c>
      <c r="M41" s="13"/>
      <c r="N41" s="14"/>
      <c r="O41" s="194"/>
      <c r="P41" s="7"/>
      <c r="Q41" s="137">
        <f t="shared" si="5"/>
        <v>0</v>
      </c>
    </row>
    <row r="42" spans="2:23" ht="20.100000000000001" customHeight="1" x14ac:dyDescent="0.25">
      <c r="B42" s="140" t="s">
        <v>102</v>
      </c>
      <c r="C42" s="13"/>
      <c r="D42" s="14"/>
      <c r="E42" s="194"/>
      <c r="F42" s="7"/>
      <c r="G42" s="137">
        <f t="shared" si="4"/>
        <v>0</v>
      </c>
      <c r="H42" s="141"/>
      <c r="L42" s="140" t="s">
        <v>102</v>
      </c>
      <c r="M42" s="13"/>
      <c r="N42" s="14"/>
      <c r="O42" s="194"/>
      <c r="P42" s="7"/>
      <c r="Q42" s="137">
        <f t="shared" si="5"/>
        <v>0</v>
      </c>
    </row>
    <row r="43" spans="2:23" ht="20.100000000000001" customHeight="1" x14ac:dyDescent="0.25">
      <c r="B43" s="140" t="s">
        <v>102</v>
      </c>
      <c r="C43" s="13"/>
      <c r="D43" s="14"/>
      <c r="E43" s="194"/>
      <c r="F43" s="7"/>
      <c r="G43" s="137">
        <f t="shared" si="4"/>
        <v>0</v>
      </c>
      <c r="H43" s="141"/>
      <c r="L43" s="140" t="s">
        <v>102</v>
      </c>
      <c r="M43" s="13"/>
      <c r="N43" s="14"/>
      <c r="O43" s="194"/>
      <c r="P43" s="7"/>
      <c r="Q43" s="137">
        <f t="shared" si="5"/>
        <v>0</v>
      </c>
    </row>
    <row r="44" spans="2:23" ht="20.100000000000001" customHeight="1" x14ac:dyDescent="0.25">
      <c r="B44" s="140" t="s">
        <v>102</v>
      </c>
      <c r="C44" s="13"/>
      <c r="D44" s="14"/>
      <c r="E44" s="194"/>
      <c r="F44" s="7"/>
      <c r="G44" s="137">
        <f t="shared" si="4"/>
        <v>0</v>
      </c>
      <c r="H44" s="141"/>
      <c r="L44" s="140" t="s">
        <v>102</v>
      </c>
      <c r="M44" s="13"/>
      <c r="N44" s="14"/>
      <c r="O44" s="194"/>
      <c r="P44" s="7"/>
      <c r="Q44" s="137">
        <f t="shared" si="5"/>
        <v>0</v>
      </c>
    </row>
    <row r="45" spans="2:23" ht="20.100000000000001" customHeight="1" x14ac:dyDescent="0.25">
      <c r="B45" s="140" t="s">
        <v>102</v>
      </c>
      <c r="C45" s="11"/>
      <c r="D45" s="14"/>
      <c r="E45" s="194"/>
      <c r="F45" s="7"/>
      <c r="G45" s="137">
        <f t="shared" si="4"/>
        <v>0</v>
      </c>
      <c r="H45" s="141"/>
      <c r="L45" s="140" t="s">
        <v>102</v>
      </c>
      <c r="M45" s="11"/>
      <c r="N45" s="14"/>
      <c r="O45" s="194"/>
      <c r="P45" s="7"/>
      <c r="Q45" s="137">
        <f t="shared" si="5"/>
        <v>0</v>
      </c>
      <c r="T45" s="139"/>
      <c r="U45" s="139"/>
      <c r="V45" s="139"/>
      <c r="W45" s="139"/>
    </row>
    <row r="46" spans="2:23" ht="20.100000000000001" customHeight="1" x14ac:dyDescent="0.25">
      <c r="B46" s="140" t="s">
        <v>102</v>
      </c>
      <c r="C46" s="13"/>
      <c r="D46" s="14"/>
      <c r="E46" s="194"/>
      <c r="F46" s="7"/>
      <c r="G46" s="137">
        <f t="shared" si="4"/>
        <v>0</v>
      </c>
      <c r="H46" s="141"/>
      <c r="L46" s="140" t="s">
        <v>102</v>
      </c>
      <c r="M46" s="11"/>
      <c r="N46" s="14"/>
      <c r="O46" s="194"/>
      <c r="P46" s="7"/>
      <c r="Q46" s="137">
        <f t="shared" si="5"/>
        <v>0</v>
      </c>
      <c r="T46" s="139"/>
      <c r="U46" s="139"/>
      <c r="V46" s="139"/>
      <c r="W46" s="139"/>
    </row>
    <row r="47" spans="2:23" ht="20.100000000000001" customHeight="1" x14ac:dyDescent="0.25">
      <c r="B47" s="140" t="s">
        <v>102</v>
      </c>
      <c r="C47" s="11"/>
      <c r="D47" s="14"/>
      <c r="E47" s="194"/>
      <c r="F47" s="7"/>
      <c r="G47" s="137">
        <f t="shared" si="4"/>
        <v>0</v>
      </c>
      <c r="H47" s="141"/>
      <c r="L47" s="140" t="s">
        <v>102</v>
      </c>
      <c r="M47" s="13"/>
      <c r="N47" s="14"/>
      <c r="O47" s="194"/>
      <c r="P47" s="7"/>
      <c r="Q47" s="137">
        <f t="shared" si="5"/>
        <v>0</v>
      </c>
      <c r="T47" s="139"/>
      <c r="U47" s="139"/>
      <c r="V47" s="139"/>
      <c r="W47" s="139"/>
    </row>
    <row r="48" spans="2:23" ht="20.100000000000001" customHeight="1" x14ac:dyDescent="0.25">
      <c r="B48" s="140" t="s">
        <v>102</v>
      </c>
      <c r="C48" s="13"/>
      <c r="D48" s="14"/>
      <c r="E48" s="194"/>
      <c r="F48" s="7"/>
      <c r="G48" s="137">
        <f t="shared" si="4"/>
        <v>0</v>
      </c>
      <c r="H48" s="141"/>
      <c r="L48" s="140" t="s">
        <v>102</v>
      </c>
      <c r="M48" s="13"/>
      <c r="N48" s="14"/>
      <c r="O48" s="194"/>
      <c r="P48" s="7"/>
      <c r="Q48" s="137">
        <f t="shared" si="5"/>
        <v>0</v>
      </c>
      <c r="T48" s="139"/>
      <c r="U48" s="139"/>
      <c r="V48" s="139"/>
      <c r="W48" s="139"/>
    </row>
    <row r="49" spans="2:23" ht="20.100000000000001" customHeight="1" x14ac:dyDescent="0.25">
      <c r="B49" s="140" t="s">
        <v>102</v>
      </c>
      <c r="C49" s="11"/>
      <c r="D49" s="14"/>
      <c r="E49" s="194"/>
      <c r="F49" s="7"/>
      <c r="G49" s="137">
        <f t="shared" si="4"/>
        <v>0</v>
      </c>
      <c r="H49" s="141"/>
      <c r="L49" s="140" t="s">
        <v>102</v>
      </c>
      <c r="M49" s="13"/>
      <c r="N49" s="14"/>
      <c r="O49" s="194"/>
      <c r="P49" s="7"/>
      <c r="Q49" s="137">
        <f t="shared" si="5"/>
        <v>0</v>
      </c>
      <c r="T49" s="139"/>
      <c r="U49" s="139"/>
      <c r="V49" s="139"/>
      <c r="W49" s="139"/>
    </row>
    <row r="50" spans="2:23" ht="20.100000000000001" customHeight="1" x14ac:dyDescent="0.25">
      <c r="B50" s="140" t="s">
        <v>102</v>
      </c>
      <c r="C50" s="13"/>
      <c r="D50" s="14"/>
      <c r="E50" s="194"/>
      <c r="F50" s="7"/>
      <c r="G50" s="137">
        <f t="shared" si="4"/>
        <v>0</v>
      </c>
      <c r="H50" s="141"/>
      <c r="L50" s="140" t="s">
        <v>102</v>
      </c>
      <c r="M50" s="13"/>
      <c r="N50" s="14"/>
      <c r="O50" s="194"/>
      <c r="P50" s="7"/>
      <c r="Q50" s="137">
        <f t="shared" si="5"/>
        <v>0</v>
      </c>
      <c r="T50" s="139"/>
      <c r="U50" s="139"/>
      <c r="V50" s="139"/>
      <c r="W50" s="139"/>
    </row>
    <row r="51" spans="2:23" ht="20.100000000000001" customHeight="1" x14ac:dyDescent="0.25">
      <c r="B51" s="140" t="s">
        <v>102</v>
      </c>
      <c r="C51" s="13"/>
      <c r="D51" s="14"/>
      <c r="E51" s="194"/>
      <c r="F51" s="7"/>
      <c r="G51" s="137">
        <f t="shared" si="4"/>
        <v>0</v>
      </c>
      <c r="H51" s="141"/>
      <c r="L51" s="140" t="s">
        <v>102</v>
      </c>
      <c r="M51" s="13"/>
      <c r="N51" s="14"/>
      <c r="O51" s="194"/>
      <c r="P51" s="7"/>
      <c r="Q51" s="137">
        <f t="shared" si="5"/>
        <v>0</v>
      </c>
      <c r="T51" s="139"/>
      <c r="U51" s="139"/>
      <c r="V51" s="139"/>
      <c r="W51" s="139"/>
    </row>
    <row r="52" spans="2:23" ht="20.100000000000001" customHeight="1" x14ac:dyDescent="0.25">
      <c r="B52" s="140" t="s">
        <v>102</v>
      </c>
      <c r="C52" s="13"/>
      <c r="D52" s="14"/>
      <c r="E52" s="194"/>
      <c r="F52" s="7"/>
      <c r="G52" s="137">
        <f t="shared" si="4"/>
        <v>0</v>
      </c>
      <c r="H52" s="141"/>
      <c r="L52" s="140" t="s">
        <v>102</v>
      </c>
      <c r="M52" s="13"/>
      <c r="N52" s="14"/>
      <c r="O52" s="194"/>
      <c r="P52" s="7"/>
      <c r="Q52" s="137">
        <f t="shared" si="5"/>
        <v>0</v>
      </c>
      <c r="T52" s="139"/>
      <c r="U52" s="139"/>
      <c r="V52" s="139"/>
      <c r="W52" s="139"/>
    </row>
    <row r="53" spans="2:23" ht="20.100000000000001" customHeight="1" x14ac:dyDescent="0.25">
      <c r="B53" s="140" t="s">
        <v>102</v>
      </c>
      <c r="C53" s="13"/>
      <c r="D53" s="14"/>
      <c r="E53" s="194"/>
      <c r="F53" s="7"/>
      <c r="G53" s="137">
        <f t="shared" si="4"/>
        <v>0</v>
      </c>
      <c r="H53" s="141"/>
      <c r="L53" s="140" t="s">
        <v>102</v>
      </c>
      <c r="M53" s="13"/>
      <c r="N53" s="14"/>
      <c r="O53" s="194"/>
      <c r="P53" s="7"/>
      <c r="Q53" s="137">
        <f t="shared" si="5"/>
        <v>0</v>
      </c>
    </row>
    <row r="54" spans="2:23" ht="20.100000000000001" customHeight="1" x14ac:dyDescent="0.25">
      <c r="B54" s="140" t="s">
        <v>102</v>
      </c>
      <c r="C54" s="13"/>
      <c r="D54" s="14"/>
      <c r="E54" s="194"/>
      <c r="F54" s="7"/>
      <c r="G54" s="137">
        <f t="shared" si="4"/>
        <v>0</v>
      </c>
      <c r="H54" s="141"/>
      <c r="L54" s="140" t="s">
        <v>102</v>
      </c>
      <c r="M54" s="13"/>
      <c r="N54" s="14"/>
      <c r="O54" s="194"/>
      <c r="P54" s="7"/>
      <c r="Q54" s="137">
        <f t="shared" si="5"/>
        <v>0</v>
      </c>
    </row>
    <row r="55" spans="2:23" ht="20.100000000000001" customHeight="1" x14ac:dyDescent="0.25">
      <c r="B55" s="140" t="s">
        <v>102</v>
      </c>
      <c r="C55" s="13"/>
      <c r="D55" s="14"/>
      <c r="E55" s="194"/>
      <c r="F55" s="7"/>
      <c r="G55" s="137">
        <f t="shared" si="4"/>
        <v>0</v>
      </c>
      <c r="H55" s="141"/>
      <c r="L55" s="140" t="s">
        <v>102</v>
      </c>
      <c r="M55" s="13"/>
      <c r="N55" s="14"/>
      <c r="O55" s="194"/>
      <c r="P55" s="7"/>
      <c r="Q55" s="137">
        <f t="shared" si="5"/>
        <v>0</v>
      </c>
    </row>
    <row r="56" spans="2:23" ht="20.100000000000001" customHeight="1" x14ac:dyDescent="0.25">
      <c r="B56" s="140" t="s">
        <v>102</v>
      </c>
      <c r="C56" s="13"/>
      <c r="D56" s="14"/>
      <c r="E56" s="194"/>
      <c r="F56" s="7"/>
      <c r="G56" s="137">
        <f t="shared" si="4"/>
        <v>0</v>
      </c>
      <c r="H56" s="141"/>
      <c r="L56" s="140" t="s">
        <v>102</v>
      </c>
      <c r="M56" s="13"/>
      <c r="N56" s="14"/>
      <c r="O56" s="194"/>
      <c r="P56" s="7"/>
      <c r="Q56" s="137">
        <f t="shared" si="5"/>
        <v>0</v>
      </c>
    </row>
    <row r="57" spans="2:23" ht="20.100000000000001" customHeight="1" x14ac:dyDescent="0.25">
      <c r="B57" s="140" t="s">
        <v>102</v>
      </c>
      <c r="C57" s="13"/>
      <c r="D57" s="14"/>
      <c r="E57" s="194"/>
      <c r="F57" s="7"/>
      <c r="G57" s="137">
        <f t="shared" si="4"/>
        <v>0</v>
      </c>
      <c r="H57" s="141"/>
      <c r="L57" s="140" t="s">
        <v>102</v>
      </c>
      <c r="M57" s="13"/>
      <c r="N57" s="14"/>
      <c r="O57" s="194"/>
      <c r="P57" s="7"/>
      <c r="Q57" s="137">
        <f t="shared" si="5"/>
        <v>0</v>
      </c>
    </row>
    <row r="58" spans="2:23" ht="20.100000000000001" customHeight="1" x14ac:dyDescent="0.25">
      <c r="B58" s="140" t="s">
        <v>102</v>
      </c>
      <c r="C58" s="13"/>
      <c r="D58" s="14"/>
      <c r="E58" s="194"/>
      <c r="F58" s="7"/>
      <c r="G58" s="137">
        <f t="shared" si="4"/>
        <v>0</v>
      </c>
      <c r="H58" s="141"/>
      <c r="L58" s="140" t="s">
        <v>102</v>
      </c>
      <c r="M58" s="13"/>
      <c r="N58" s="14"/>
      <c r="O58" s="194"/>
      <c r="P58" s="7"/>
      <c r="Q58" s="137">
        <f t="shared" si="5"/>
        <v>0</v>
      </c>
    </row>
    <row r="59" spans="2:23" ht="20.100000000000001" customHeight="1" x14ac:dyDescent="0.25">
      <c r="B59" s="140" t="s">
        <v>102</v>
      </c>
      <c r="C59" s="13"/>
      <c r="D59" s="14"/>
      <c r="E59" s="194"/>
      <c r="F59" s="7"/>
      <c r="G59" s="137">
        <f t="shared" si="4"/>
        <v>0</v>
      </c>
      <c r="H59" s="141"/>
      <c r="L59" s="140" t="s">
        <v>102</v>
      </c>
      <c r="M59" s="13"/>
      <c r="N59" s="14"/>
      <c r="O59" s="194"/>
      <c r="P59" s="7"/>
      <c r="Q59" s="137">
        <f t="shared" si="5"/>
        <v>0</v>
      </c>
      <c r="T59" s="139"/>
      <c r="U59" s="139"/>
      <c r="V59" s="139"/>
      <c r="W59" s="139"/>
    </row>
    <row r="60" spans="2:23" ht="20.100000000000001" customHeight="1" x14ac:dyDescent="0.25">
      <c r="B60" s="140" t="s">
        <v>102</v>
      </c>
      <c r="C60" s="13"/>
      <c r="D60" s="14"/>
      <c r="E60" s="194"/>
      <c r="F60" s="7"/>
      <c r="G60" s="137">
        <f t="shared" si="4"/>
        <v>0</v>
      </c>
      <c r="H60" s="141"/>
      <c r="L60" s="140" t="s">
        <v>102</v>
      </c>
      <c r="M60" s="13"/>
      <c r="N60" s="14"/>
      <c r="O60" s="194"/>
      <c r="P60" s="7"/>
      <c r="Q60" s="137">
        <f t="shared" si="5"/>
        <v>0</v>
      </c>
    </row>
    <row r="61" spans="2:23" ht="20.100000000000001" customHeight="1" x14ac:dyDescent="0.25">
      <c r="B61" s="140" t="s">
        <v>102</v>
      </c>
      <c r="C61" s="13"/>
      <c r="D61" s="14"/>
      <c r="E61" s="194"/>
      <c r="F61" s="7"/>
      <c r="G61" s="137">
        <f t="shared" si="4"/>
        <v>0</v>
      </c>
      <c r="H61" s="141"/>
      <c r="L61" s="140" t="s">
        <v>102</v>
      </c>
      <c r="M61" s="13"/>
      <c r="N61" s="14"/>
      <c r="O61" s="194"/>
      <c r="P61" s="7"/>
      <c r="Q61" s="137">
        <f t="shared" si="5"/>
        <v>0</v>
      </c>
    </row>
    <row r="62" spans="2:23" ht="20.100000000000001" customHeight="1" x14ac:dyDescent="0.25">
      <c r="B62" s="140" t="s">
        <v>102</v>
      </c>
      <c r="C62" s="13"/>
      <c r="D62" s="14"/>
      <c r="E62" s="194"/>
      <c r="F62" s="7"/>
      <c r="G62" s="137">
        <f t="shared" si="4"/>
        <v>0</v>
      </c>
      <c r="H62" s="141"/>
      <c r="L62" s="140" t="s">
        <v>102</v>
      </c>
      <c r="M62" s="13"/>
      <c r="N62" s="14"/>
      <c r="O62" s="194"/>
      <c r="P62" s="7"/>
      <c r="Q62" s="137">
        <f t="shared" si="5"/>
        <v>0</v>
      </c>
    </row>
    <row r="63" spans="2:23" ht="20.100000000000001" customHeight="1" x14ac:dyDescent="0.25">
      <c r="B63" s="140" t="s">
        <v>102</v>
      </c>
      <c r="C63" s="13"/>
      <c r="D63" s="14"/>
      <c r="E63" s="194"/>
      <c r="F63" s="7"/>
      <c r="G63" s="137">
        <f t="shared" si="4"/>
        <v>0</v>
      </c>
      <c r="H63" s="141"/>
      <c r="L63" s="140" t="s">
        <v>102</v>
      </c>
      <c r="M63" s="13"/>
      <c r="N63" s="14"/>
      <c r="O63" s="194"/>
      <c r="P63" s="7"/>
      <c r="Q63" s="137">
        <f t="shared" si="5"/>
        <v>0</v>
      </c>
    </row>
    <row r="64" spans="2:23" ht="20.100000000000001" customHeight="1" x14ac:dyDescent="0.25">
      <c r="B64" s="140" t="s">
        <v>102</v>
      </c>
      <c r="C64" s="13"/>
      <c r="D64" s="14"/>
      <c r="E64" s="194"/>
      <c r="F64" s="7"/>
      <c r="G64" s="137">
        <f t="shared" si="4"/>
        <v>0</v>
      </c>
      <c r="H64" s="141"/>
      <c r="L64" s="140" t="s">
        <v>102</v>
      </c>
      <c r="M64" s="13"/>
      <c r="N64" s="14"/>
      <c r="O64" s="194"/>
      <c r="P64" s="7"/>
      <c r="Q64" s="137">
        <f t="shared" si="5"/>
        <v>0</v>
      </c>
    </row>
    <row r="65" spans="2:23" ht="20.100000000000001" customHeight="1" x14ac:dyDescent="0.25">
      <c r="B65" s="140" t="s">
        <v>102</v>
      </c>
      <c r="C65" s="13"/>
      <c r="D65" s="14"/>
      <c r="E65" s="194"/>
      <c r="F65" s="7"/>
      <c r="G65" s="137">
        <f t="shared" si="4"/>
        <v>0</v>
      </c>
      <c r="H65" s="141"/>
      <c r="L65" s="140" t="s">
        <v>102</v>
      </c>
      <c r="M65" s="13"/>
      <c r="N65" s="14"/>
      <c r="O65" s="194"/>
      <c r="P65" s="7"/>
      <c r="Q65" s="137">
        <f t="shared" si="5"/>
        <v>0</v>
      </c>
    </row>
    <row r="66" spans="2:23" ht="20.100000000000001" customHeight="1" x14ac:dyDescent="0.25">
      <c r="B66" s="140" t="s">
        <v>102</v>
      </c>
      <c r="C66" s="13"/>
      <c r="D66" s="14"/>
      <c r="E66" s="194"/>
      <c r="F66" s="7"/>
      <c r="G66" s="137">
        <f t="shared" si="4"/>
        <v>0</v>
      </c>
      <c r="H66" s="141"/>
      <c r="L66" s="140" t="s">
        <v>102</v>
      </c>
      <c r="M66" s="13"/>
      <c r="N66" s="14"/>
      <c r="O66" s="194"/>
      <c r="P66" s="7"/>
      <c r="Q66" s="137">
        <f t="shared" si="5"/>
        <v>0</v>
      </c>
    </row>
    <row r="67" spans="2:23" ht="20.100000000000001" customHeight="1" x14ac:dyDescent="0.25">
      <c r="B67" s="140" t="s">
        <v>102</v>
      </c>
      <c r="C67" s="13"/>
      <c r="D67" s="14"/>
      <c r="E67" s="194"/>
      <c r="F67" s="7"/>
      <c r="G67" s="137">
        <f t="shared" si="4"/>
        <v>0</v>
      </c>
      <c r="H67" s="141"/>
      <c r="L67" s="140" t="s">
        <v>102</v>
      </c>
      <c r="M67" s="13"/>
      <c r="N67" s="14"/>
      <c r="O67" s="194"/>
      <c r="P67" s="7"/>
      <c r="Q67" s="137">
        <f t="shared" si="5"/>
        <v>0</v>
      </c>
    </row>
    <row r="68" spans="2:23" ht="20.100000000000001" customHeight="1" x14ac:dyDescent="0.25">
      <c r="B68" s="140" t="s">
        <v>102</v>
      </c>
      <c r="C68" s="13"/>
      <c r="D68" s="14"/>
      <c r="E68" s="194"/>
      <c r="F68" s="7"/>
      <c r="G68" s="137">
        <f t="shared" si="4"/>
        <v>0</v>
      </c>
      <c r="H68" s="141"/>
      <c r="L68" s="140" t="s">
        <v>102</v>
      </c>
      <c r="M68" s="13"/>
      <c r="N68" s="14"/>
      <c r="O68" s="194"/>
      <c r="P68" s="7"/>
      <c r="Q68" s="137">
        <f t="shared" si="5"/>
        <v>0</v>
      </c>
    </row>
    <row r="69" spans="2:23" ht="20.100000000000001" customHeight="1" x14ac:dyDescent="0.25">
      <c r="B69" s="140" t="s">
        <v>102</v>
      </c>
      <c r="C69" s="13"/>
      <c r="D69" s="14"/>
      <c r="E69" s="194"/>
      <c r="F69" s="7"/>
      <c r="G69" s="137">
        <f t="shared" si="4"/>
        <v>0</v>
      </c>
      <c r="H69" s="141"/>
      <c r="L69" s="140" t="s">
        <v>102</v>
      </c>
      <c r="M69" s="13"/>
      <c r="N69" s="14"/>
      <c r="O69" s="194"/>
      <c r="P69" s="7"/>
      <c r="Q69" s="137">
        <f t="shared" si="5"/>
        <v>0</v>
      </c>
    </row>
    <row r="70" spans="2:23" ht="20.100000000000001" customHeight="1" x14ac:dyDescent="0.25">
      <c r="B70" s="140" t="s">
        <v>102</v>
      </c>
      <c r="C70" s="13"/>
      <c r="D70" s="14"/>
      <c r="E70" s="194"/>
      <c r="F70" s="7"/>
      <c r="G70" s="137">
        <f t="shared" si="4"/>
        <v>0</v>
      </c>
      <c r="H70" s="141"/>
      <c r="L70" s="140" t="s">
        <v>102</v>
      </c>
      <c r="M70" s="13"/>
      <c r="N70" s="14"/>
      <c r="O70" s="194"/>
      <c r="P70" s="7"/>
      <c r="Q70" s="137">
        <f t="shared" si="5"/>
        <v>0</v>
      </c>
    </row>
    <row r="71" spans="2:23" ht="20.100000000000001" customHeight="1" x14ac:dyDescent="0.25">
      <c r="B71" s="140" t="s">
        <v>102</v>
      </c>
      <c r="C71" s="13"/>
      <c r="D71" s="14"/>
      <c r="E71" s="194"/>
      <c r="F71" s="7"/>
      <c r="G71" s="137">
        <f t="shared" si="4"/>
        <v>0</v>
      </c>
      <c r="H71" s="141"/>
      <c r="L71" s="140" t="s">
        <v>102</v>
      </c>
      <c r="M71" s="13"/>
      <c r="N71" s="14"/>
      <c r="O71" s="194"/>
      <c r="P71" s="7"/>
      <c r="Q71" s="137">
        <f t="shared" si="5"/>
        <v>0</v>
      </c>
    </row>
    <row r="72" spans="2:23" ht="20.100000000000001" customHeight="1" x14ac:dyDescent="0.25">
      <c r="B72" s="140" t="s">
        <v>102</v>
      </c>
      <c r="C72" s="13"/>
      <c r="D72" s="14"/>
      <c r="E72" s="194"/>
      <c r="F72" s="7"/>
      <c r="G72" s="137">
        <f t="shared" si="4"/>
        <v>0</v>
      </c>
      <c r="H72" s="141"/>
      <c r="L72" s="140" t="s">
        <v>102</v>
      </c>
      <c r="M72" s="13"/>
      <c r="N72" s="14"/>
      <c r="O72" s="194"/>
      <c r="P72" s="7"/>
      <c r="Q72" s="137">
        <f t="shared" si="5"/>
        <v>0</v>
      </c>
    </row>
    <row r="73" spans="2:23" ht="20.100000000000001" customHeight="1" x14ac:dyDescent="0.25">
      <c r="B73" s="140" t="s">
        <v>102</v>
      </c>
      <c r="C73" s="13"/>
      <c r="D73" s="14"/>
      <c r="E73" s="194"/>
      <c r="F73" s="7"/>
      <c r="G73" s="137">
        <f t="shared" si="4"/>
        <v>0</v>
      </c>
      <c r="H73" s="141"/>
      <c r="L73" s="140" t="s">
        <v>102</v>
      </c>
      <c r="M73" s="13"/>
      <c r="N73" s="14"/>
      <c r="O73" s="194"/>
      <c r="P73" s="7"/>
      <c r="Q73" s="137">
        <f t="shared" si="5"/>
        <v>0</v>
      </c>
    </row>
    <row r="74" spans="2:23" ht="20.100000000000001" customHeight="1" x14ac:dyDescent="0.25">
      <c r="B74" s="140" t="s">
        <v>102</v>
      </c>
      <c r="C74" s="13"/>
      <c r="D74" s="14"/>
      <c r="E74" s="194"/>
      <c r="F74" s="7"/>
      <c r="G74" s="137">
        <f t="shared" si="4"/>
        <v>0</v>
      </c>
      <c r="H74" s="141"/>
      <c r="L74" s="140" t="s">
        <v>102</v>
      </c>
      <c r="M74" s="13"/>
      <c r="N74" s="14"/>
      <c r="O74" s="194"/>
      <c r="P74" s="7"/>
      <c r="Q74" s="137">
        <f t="shared" si="5"/>
        <v>0</v>
      </c>
    </row>
    <row r="75" spans="2:23" ht="20.100000000000001" customHeight="1" x14ac:dyDescent="0.25">
      <c r="B75" s="140" t="s">
        <v>102</v>
      </c>
      <c r="C75" s="13"/>
      <c r="D75" s="14"/>
      <c r="E75" s="194"/>
      <c r="F75" s="7"/>
      <c r="G75" s="137">
        <f t="shared" si="4"/>
        <v>0</v>
      </c>
      <c r="H75" s="141"/>
      <c r="L75" s="140" t="s">
        <v>102</v>
      </c>
      <c r="M75" s="13"/>
      <c r="N75" s="15"/>
      <c r="O75" s="194"/>
      <c r="P75" s="7"/>
      <c r="Q75" s="137">
        <f t="shared" si="5"/>
        <v>0</v>
      </c>
    </row>
    <row r="76" spans="2:23" ht="20.100000000000001" customHeight="1" x14ac:dyDescent="0.25">
      <c r="B76" s="140" t="s">
        <v>102</v>
      </c>
      <c r="C76" s="13"/>
      <c r="D76" s="14"/>
      <c r="E76" s="194"/>
      <c r="F76" s="7"/>
      <c r="G76" s="137">
        <f t="shared" si="4"/>
        <v>0</v>
      </c>
      <c r="H76" s="141"/>
      <c r="L76" s="140" t="s">
        <v>102</v>
      </c>
      <c r="M76" s="13"/>
      <c r="N76" s="15"/>
      <c r="O76" s="194"/>
      <c r="P76" s="7"/>
      <c r="Q76" s="137">
        <f t="shared" si="5"/>
        <v>0</v>
      </c>
    </row>
    <row r="77" spans="2:23" ht="20.100000000000001" customHeight="1" x14ac:dyDescent="0.25">
      <c r="B77" s="140" t="s">
        <v>102</v>
      </c>
      <c r="C77" s="13"/>
      <c r="D77" s="14"/>
      <c r="E77" s="194"/>
      <c r="F77" s="7"/>
      <c r="G77" s="137">
        <f t="shared" si="4"/>
        <v>0</v>
      </c>
      <c r="H77" s="141"/>
      <c r="L77" s="140" t="s">
        <v>102</v>
      </c>
      <c r="M77" s="13"/>
      <c r="N77" s="15"/>
      <c r="O77" s="194"/>
      <c r="P77" s="7"/>
      <c r="Q77" s="137">
        <f t="shared" si="5"/>
        <v>0</v>
      </c>
    </row>
    <row r="78" spans="2:23" ht="20.100000000000001" customHeight="1" x14ac:dyDescent="0.25">
      <c r="B78" s="140" t="s">
        <v>102</v>
      </c>
      <c r="C78" s="13"/>
      <c r="D78" s="14"/>
      <c r="E78" s="194"/>
      <c r="F78" s="7"/>
      <c r="G78" s="137">
        <f t="shared" si="4"/>
        <v>0</v>
      </c>
      <c r="H78" s="141"/>
      <c r="L78" s="140" t="s">
        <v>102</v>
      </c>
      <c r="M78" s="13"/>
      <c r="N78" s="15"/>
      <c r="O78" s="194"/>
      <c r="P78" s="7"/>
      <c r="Q78" s="137">
        <f t="shared" si="5"/>
        <v>0</v>
      </c>
    </row>
    <row r="79" spans="2:23" ht="20.100000000000001" customHeight="1" x14ac:dyDescent="0.25">
      <c r="B79" s="140" t="s">
        <v>102</v>
      </c>
      <c r="C79" s="13"/>
      <c r="D79" s="14"/>
      <c r="E79" s="194"/>
      <c r="F79" s="7"/>
      <c r="G79" s="137">
        <f t="shared" si="4"/>
        <v>0</v>
      </c>
      <c r="H79" s="141"/>
      <c r="L79" s="140" t="s">
        <v>102</v>
      </c>
      <c r="M79" s="13"/>
      <c r="N79" s="15"/>
      <c r="O79" s="194"/>
      <c r="P79" s="7"/>
      <c r="Q79" s="137">
        <f t="shared" si="5"/>
        <v>0</v>
      </c>
    </row>
    <row r="80" spans="2:23" ht="20.100000000000001" customHeight="1" x14ac:dyDescent="0.25">
      <c r="B80" s="140" t="s">
        <v>102</v>
      </c>
      <c r="C80" s="11"/>
      <c r="D80" s="14"/>
      <c r="E80" s="194"/>
      <c r="F80" s="7"/>
      <c r="G80" s="137">
        <f t="shared" si="2"/>
        <v>0</v>
      </c>
      <c r="H80" s="141"/>
      <c r="L80" s="140" t="s">
        <v>102</v>
      </c>
      <c r="M80" s="13"/>
      <c r="N80" s="14"/>
      <c r="O80" s="194"/>
      <c r="P80" s="7"/>
      <c r="Q80" s="137">
        <f t="shared" si="3"/>
        <v>0</v>
      </c>
      <c r="T80" s="139"/>
      <c r="U80" s="139"/>
      <c r="V80" s="139"/>
      <c r="W80" s="139"/>
    </row>
    <row r="81" spans="2:23" ht="20.100000000000001" customHeight="1" x14ac:dyDescent="0.25">
      <c r="B81" s="140" t="s">
        <v>102</v>
      </c>
      <c r="C81" s="13"/>
      <c r="D81" s="14"/>
      <c r="E81" s="194"/>
      <c r="F81" s="7"/>
      <c r="G81" s="137">
        <f t="shared" si="2"/>
        <v>0</v>
      </c>
      <c r="H81" s="141"/>
      <c r="L81" s="140" t="s">
        <v>102</v>
      </c>
      <c r="M81" s="13"/>
      <c r="N81" s="14"/>
      <c r="O81" s="194"/>
      <c r="P81" s="7"/>
      <c r="Q81" s="137">
        <f t="shared" si="3"/>
        <v>0</v>
      </c>
      <c r="T81" s="139"/>
      <c r="U81" s="139"/>
      <c r="V81" s="139"/>
      <c r="W81" s="139"/>
    </row>
    <row r="82" spans="2:23" ht="20.100000000000001" customHeight="1" x14ac:dyDescent="0.25">
      <c r="B82" s="140" t="s">
        <v>102</v>
      </c>
      <c r="C82" s="13"/>
      <c r="D82" s="14"/>
      <c r="E82" s="194"/>
      <c r="F82" s="7"/>
      <c r="G82" s="137">
        <f t="shared" si="2"/>
        <v>0</v>
      </c>
      <c r="H82" s="141"/>
      <c r="L82" s="140" t="s">
        <v>102</v>
      </c>
      <c r="M82" s="13"/>
      <c r="N82" s="14"/>
      <c r="O82" s="194"/>
      <c r="P82" s="7"/>
      <c r="Q82" s="137">
        <f t="shared" si="3"/>
        <v>0</v>
      </c>
      <c r="T82" s="139"/>
      <c r="U82" s="139"/>
      <c r="V82" s="139"/>
      <c r="W82" s="139"/>
    </row>
    <row r="83" spans="2:23" ht="20.100000000000001" customHeight="1" x14ac:dyDescent="0.25">
      <c r="B83" s="140" t="s">
        <v>102</v>
      </c>
      <c r="C83" s="13"/>
      <c r="D83" s="14"/>
      <c r="E83" s="194"/>
      <c r="F83" s="7"/>
      <c r="G83" s="137">
        <f t="shared" si="2"/>
        <v>0</v>
      </c>
      <c r="H83" s="141"/>
      <c r="L83" s="140" t="s">
        <v>102</v>
      </c>
      <c r="M83" s="13"/>
      <c r="N83" s="14"/>
      <c r="O83" s="194"/>
      <c r="P83" s="7"/>
      <c r="Q83" s="137">
        <f t="shared" si="3"/>
        <v>0</v>
      </c>
      <c r="T83" s="139"/>
      <c r="U83" s="139"/>
      <c r="V83" s="139"/>
      <c r="W83" s="139"/>
    </row>
    <row r="84" spans="2:23" ht="20.100000000000001" customHeight="1" x14ac:dyDescent="0.25">
      <c r="B84" s="140" t="s">
        <v>102</v>
      </c>
      <c r="C84" s="13"/>
      <c r="D84" s="14"/>
      <c r="E84" s="194"/>
      <c r="F84" s="7"/>
      <c r="G84" s="137">
        <f t="shared" si="2"/>
        <v>0</v>
      </c>
      <c r="H84" s="141"/>
      <c r="L84" s="140" t="s">
        <v>102</v>
      </c>
      <c r="M84" s="13"/>
      <c r="N84" s="14"/>
      <c r="O84" s="194"/>
      <c r="P84" s="7"/>
      <c r="Q84" s="137">
        <f t="shared" si="3"/>
        <v>0</v>
      </c>
    </row>
    <row r="85" spans="2:23" ht="20.100000000000001" customHeight="1" x14ac:dyDescent="0.25">
      <c r="B85" s="140" t="s">
        <v>102</v>
      </c>
      <c r="C85" s="13"/>
      <c r="D85" s="14"/>
      <c r="E85" s="194"/>
      <c r="F85" s="7"/>
      <c r="G85" s="137">
        <f t="shared" si="2"/>
        <v>0</v>
      </c>
      <c r="H85" s="141"/>
      <c r="L85" s="140" t="s">
        <v>102</v>
      </c>
      <c r="M85" s="13"/>
      <c r="N85" s="14"/>
      <c r="O85" s="194"/>
      <c r="P85" s="7"/>
      <c r="Q85" s="137">
        <f t="shared" si="3"/>
        <v>0</v>
      </c>
    </row>
    <row r="86" spans="2:23" ht="20.100000000000001" customHeight="1" x14ac:dyDescent="0.25">
      <c r="B86" s="140" t="s">
        <v>102</v>
      </c>
      <c r="C86" s="13"/>
      <c r="D86" s="14"/>
      <c r="E86" s="194"/>
      <c r="F86" s="7"/>
      <c r="G86" s="137">
        <f t="shared" si="2"/>
        <v>0</v>
      </c>
      <c r="H86" s="141"/>
      <c r="L86" s="140" t="s">
        <v>102</v>
      </c>
      <c r="M86" s="13"/>
      <c r="N86" s="14"/>
      <c r="O86" s="194"/>
      <c r="P86" s="7"/>
      <c r="Q86" s="137">
        <f t="shared" si="3"/>
        <v>0</v>
      </c>
    </row>
    <row r="87" spans="2:23" ht="20.100000000000001" customHeight="1" x14ac:dyDescent="0.25">
      <c r="B87" s="140" t="s">
        <v>102</v>
      </c>
      <c r="C87" s="13"/>
      <c r="D87" s="14"/>
      <c r="E87" s="194"/>
      <c r="F87" s="7"/>
      <c r="G87" s="137">
        <f t="shared" si="2"/>
        <v>0</v>
      </c>
      <c r="H87" s="141"/>
      <c r="L87" s="140" t="s">
        <v>102</v>
      </c>
      <c r="M87" s="13"/>
      <c r="N87" s="14"/>
      <c r="O87" s="194"/>
      <c r="P87" s="7"/>
      <c r="Q87" s="137">
        <f t="shared" si="3"/>
        <v>0</v>
      </c>
    </row>
    <row r="88" spans="2:23" ht="20.100000000000001" customHeight="1" x14ac:dyDescent="0.25">
      <c r="B88" s="140" t="s">
        <v>102</v>
      </c>
      <c r="C88" s="13"/>
      <c r="D88" s="14"/>
      <c r="E88" s="194"/>
      <c r="F88" s="7"/>
      <c r="G88" s="137">
        <f t="shared" si="2"/>
        <v>0</v>
      </c>
      <c r="H88" s="141"/>
      <c r="L88" s="140" t="s">
        <v>102</v>
      </c>
      <c r="M88" s="13"/>
      <c r="N88" s="14"/>
      <c r="O88" s="194"/>
      <c r="P88" s="7"/>
      <c r="Q88" s="137">
        <f t="shared" si="3"/>
        <v>0</v>
      </c>
    </row>
    <row r="89" spans="2:23" ht="20.100000000000001" customHeight="1" x14ac:dyDescent="0.25">
      <c r="B89" s="140" t="s">
        <v>102</v>
      </c>
      <c r="C89" s="13"/>
      <c r="D89" s="14"/>
      <c r="E89" s="194"/>
      <c r="F89" s="7"/>
      <c r="G89" s="137">
        <f t="shared" si="2"/>
        <v>0</v>
      </c>
      <c r="H89" s="141"/>
      <c r="L89" s="140" t="s">
        <v>102</v>
      </c>
      <c r="M89" s="13"/>
      <c r="N89" s="14"/>
      <c r="O89" s="194"/>
      <c r="P89" s="7"/>
      <c r="Q89" s="137">
        <f t="shared" si="3"/>
        <v>0</v>
      </c>
    </row>
    <row r="90" spans="2:23" ht="20.100000000000001" customHeight="1" x14ac:dyDescent="0.25">
      <c r="B90" s="140" t="s">
        <v>102</v>
      </c>
      <c r="C90" s="13"/>
      <c r="D90" s="14"/>
      <c r="E90" s="194"/>
      <c r="F90" s="7"/>
      <c r="G90" s="137">
        <f t="shared" si="2"/>
        <v>0</v>
      </c>
      <c r="H90" s="141"/>
      <c r="L90" s="140" t="s">
        <v>102</v>
      </c>
      <c r="M90" s="13"/>
      <c r="N90" s="14"/>
      <c r="O90" s="194"/>
      <c r="P90" s="7"/>
      <c r="Q90" s="137">
        <f t="shared" si="3"/>
        <v>0</v>
      </c>
    </row>
    <row r="91" spans="2:23" ht="20.100000000000001" customHeight="1" x14ac:dyDescent="0.25">
      <c r="B91" s="140" t="s">
        <v>102</v>
      </c>
      <c r="C91" s="13"/>
      <c r="D91" s="14"/>
      <c r="E91" s="194"/>
      <c r="F91" s="7"/>
      <c r="G91" s="137">
        <f t="shared" si="2"/>
        <v>0</v>
      </c>
      <c r="H91" s="141"/>
      <c r="L91" s="140" t="s">
        <v>102</v>
      </c>
      <c r="M91" s="13"/>
      <c r="N91" s="14"/>
      <c r="O91" s="194"/>
      <c r="P91" s="7"/>
      <c r="Q91" s="137">
        <f t="shared" si="3"/>
        <v>0</v>
      </c>
    </row>
    <row r="92" spans="2:23" ht="20.100000000000001" customHeight="1" x14ac:dyDescent="0.25">
      <c r="B92" s="140" t="s">
        <v>102</v>
      </c>
      <c r="C92" s="13"/>
      <c r="D92" s="14"/>
      <c r="E92" s="194"/>
      <c r="F92" s="7"/>
      <c r="G92" s="137">
        <f t="shared" si="2"/>
        <v>0</v>
      </c>
      <c r="H92" s="141"/>
      <c r="L92" s="140" t="s">
        <v>102</v>
      </c>
      <c r="M92" s="13"/>
      <c r="N92" s="14"/>
      <c r="O92" s="194"/>
      <c r="P92" s="7"/>
      <c r="Q92" s="137">
        <f t="shared" si="3"/>
        <v>0</v>
      </c>
    </row>
    <row r="93" spans="2:23" ht="20.100000000000001" customHeight="1" x14ac:dyDescent="0.25">
      <c r="B93" s="140" t="s">
        <v>102</v>
      </c>
      <c r="C93" s="13"/>
      <c r="D93" s="14"/>
      <c r="E93" s="194"/>
      <c r="F93" s="7"/>
      <c r="G93" s="137">
        <f t="shared" si="2"/>
        <v>0</v>
      </c>
      <c r="H93" s="141"/>
      <c r="L93" s="140" t="s">
        <v>102</v>
      </c>
      <c r="M93" s="13"/>
      <c r="N93" s="14"/>
      <c r="O93" s="194"/>
      <c r="P93" s="7"/>
      <c r="Q93" s="137">
        <f t="shared" si="3"/>
        <v>0</v>
      </c>
    </row>
    <row r="94" spans="2:23" ht="20.100000000000001" customHeight="1" x14ac:dyDescent="0.25">
      <c r="B94" s="140" t="s">
        <v>102</v>
      </c>
      <c r="C94" s="13"/>
      <c r="D94" s="14"/>
      <c r="E94" s="194"/>
      <c r="F94" s="7"/>
      <c r="G94" s="137">
        <f t="shared" si="2"/>
        <v>0</v>
      </c>
      <c r="H94" s="141"/>
      <c r="L94" s="140" t="s">
        <v>102</v>
      </c>
      <c r="M94" s="13"/>
      <c r="N94" s="14"/>
      <c r="O94" s="194"/>
      <c r="P94" s="7"/>
      <c r="Q94" s="137">
        <f t="shared" si="3"/>
        <v>0</v>
      </c>
    </row>
    <row r="95" spans="2:23" ht="20.100000000000001" customHeight="1" x14ac:dyDescent="0.25">
      <c r="B95" s="140" t="s">
        <v>102</v>
      </c>
      <c r="C95" s="13"/>
      <c r="D95" s="14"/>
      <c r="E95" s="194"/>
      <c r="F95" s="7"/>
      <c r="G95" s="137">
        <f t="shared" si="2"/>
        <v>0</v>
      </c>
      <c r="H95" s="141"/>
      <c r="L95" s="140" t="s">
        <v>102</v>
      </c>
      <c r="M95" s="13"/>
      <c r="N95" s="14"/>
      <c r="O95" s="194"/>
      <c r="P95" s="7"/>
      <c r="Q95" s="137">
        <f t="shared" si="3"/>
        <v>0</v>
      </c>
    </row>
    <row r="96" spans="2:23" ht="20.100000000000001" customHeight="1" x14ac:dyDescent="0.25">
      <c r="B96" s="140" t="s">
        <v>102</v>
      </c>
      <c r="C96" s="13"/>
      <c r="D96" s="14"/>
      <c r="E96" s="194"/>
      <c r="F96" s="7"/>
      <c r="G96" s="137">
        <f t="shared" si="2"/>
        <v>0</v>
      </c>
      <c r="H96" s="141"/>
      <c r="L96" s="140" t="s">
        <v>102</v>
      </c>
      <c r="M96" s="13"/>
      <c r="N96" s="14"/>
      <c r="O96" s="194"/>
      <c r="P96" s="7"/>
      <c r="Q96" s="137">
        <f t="shared" si="3"/>
        <v>0</v>
      </c>
    </row>
    <row r="97" spans="2:23" ht="20.100000000000001" customHeight="1" x14ac:dyDescent="0.25">
      <c r="B97" s="140" t="s">
        <v>102</v>
      </c>
      <c r="C97" s="13"/>
      <c r="D97" s="14"/>
      <c r="E97" s="194"/>
      <c r="F97" s="7"/>
      <c r="G97" s="137">
        <f t="shared" si="2"/>
        <v>0</v>
      </c>
      <c r="H97" s="141"/>
      <c r="L97" s="140" t="s">
        <v>102</v>
      </c>
      <c r="M97" s="13"/>
      <c r="N97" s="14"/>
      <c r="O97" s="194"/>
      <c r="P97" s="7"/>
      <c r="Q97" s="137">
        <f t="shared" si="3"/>
        <v>0</v>
      </c>
    </row>
    <row r="98" spans="2:23" ht="20.100000000000001" customHeight="1" x14ac:dyDescent="0.25">
      <c r="B98" s="140" t="s">
        <v>102</v>
      </c>
      <c r="C98" s="11"/>
      <c r="D98" s="14"/>
      <c r="E98" s="194"/>
      <c r="F98" s="7"/>
      <c r="G98" s="137">
        <f t="shared" si="0"/>
        <v>0</v>
      </c>
      <c r="H98" s="141"/>
      <c r="L98" s="140" t="s">
        <v>102</v>
      </c>
      <c r="M98" s="11"/>
      <c r="N98" s="14"/>
      <c r="O98" s="194"/>
      <c r="P98" s="7"/>
      <c r="Q98" s="137">
        <f t="shared" si="1"/>
        <v>0</v>
      </c>
      <c r="T98" s="139"/>
      <c r="U98" s="139"/>
      <c r="V98" s="139"/>
      <c r="W98" s="139"/>
    </row>
    <row r="99" spans="2:23" ht="20.100000000000001" customHeight="1" x14ac:dyDescent="0.25">
      <c r="B99" s="140" t="s">
        <v>102</v>
      </c>
      <c r="C99" s="13"/>
      <c r="D99" s="14"/>
      <c r="E99" s="194"/>
      <c r="F99" s="7"/>
      <c r="G99" s="137">
        <f t="shared" si="0"/>
        <v>0</v>
      </c>
      <c r="H99" s="141"/>
      <c r="L99" s="140" t="s">
        <v>102</v>
      </c>
      <c r="M99" s="11"/>
      <c r="N99" s="14"/>
      <c r="O99" s="194"/>
      <c r="P99" s="7"/>
      <c r="Q99" s="137">
        <f t="shared" si="1"/>
        <v>0</v>
      </c>
      <c r="T99" s="139"/>
      <c r="U99" s="139"/>
      <c r="V99" s="139"/>
      <c r="W99" s="139"/>
    </row>
    <row r="100" spans="2:23" ht="20.100000000000001" customHeight="1" x14ac:dyDescent="0.25">
      <c r="B100" s="140" t="s">
        <v>102</v>
      </c>
      <c r="C100" s="11"/>
      <c r="D100" s="14"/>
      <c r="E100" s="194"/>
      <c r="F100" s="7"/>
      <c r="G100" s="137">
        <f t="shared" si="0"/>
        <v>0</v>
      </c>
      <c r="H100" s="141"/>
      <c r="L100" s="140" t="s">
        <v>102</v>
      </c>
      <c r="M100" s="13"/>
      <c r="N100" s="14"/>
      <c r="O100" s="194"/>
      <c r="P100" s="7"/>
      <c r="Q100" s="137">
        <f t="shared" ref="Q100:Q143" si="6">IF(ISBLANK(P100),0,P100-4.5)</f>
        <v>0</v>
      </c>
      <c r="T100" s="139"/>
      <c r="U100" s="139"/>
      <c r="V100" s="139"/>
      <c r="W100" s="139"/>
    </row>
    <row r="101" spans="2:23" ht="20.100000000000001" customHeight="1" x14ac:dyDescent="0.25">
      <c r="B101" s="140" t="s">
        <v>102</v>
      </c>
      <c r="C101" s="13"/>
      <c r="D101" s="14"/>
      <c r="E101" s="194"/>
      <c r="F101" s="7"/>
      <c r="G101" s="137">
        <f t="shared" si="0"/>
        <v>0</v>
      </c>
      <c r="H101" s="141"/>
      <c r="L101" s="140" t="s">
        <v>102</v>
      </c>
      <c r="M101" s="13"/>
      <c r="N101" s="14"/>
      <c r="O101" s="194"/>
      <c r="P101" s="7"/>
      <c r="Q101" s="137">
        <f t="shared" si="6"/>
        <v>0</v>
      </c>
      <c r="T101" s="139"/>
      <c r="U101" s="139"/>
      <c r="V101" s="139"/>
      <c r="W101" s="139"/>
    </row>
    <row r="102" spans="2:23" ht="20.100000000000001" customHeight="1" x14ac:dyDescent="0.25">
      <c r="B102" s="140" t="s">
        <v>102</v>
      </c>
      <c r="C102" s="11"/>
      <c r="D102" s="14"/>
      <c r="E102" s="194"/>
      <c r="F102" s="7"/>
      <c r="G102" s="137">
        <f t="shared" si="0"/>
        <v>0</v>
      </c>
      <c r="H102" s="141"/>
      <c r="L102" s="140" t="s">
        <v>102</v>
      </c>
      <c r="M102" s="13"/>
      <c r="N102" s="14"/>
      <c r="O102" s="194"/>
      <c r="P102" s="7"/>
      <c r="Q102" s="137">
        <f t="shared" si="6"/>
        <v>0</v>
      </c>
      <c r="T102" s="139"/>
      <c r="U102" s="139"/>
      <c r="V102" s="139"/>
      <c r="W102" s="139"/>
    </row>
    <row r="103" spans="2:23" ht="20.100000000000001" customHeight="1" x14ac:dyDescent="0.25">
      <c r="B103" s="140" t="s">
        <v>102</v>
      </c>
      <c r="C103" s="13"/>
      <c r="D103" s="14"/>
      <c r="E103" s="194"/>
      <c r="F103" s="7"/>
      <c r="G103" s="137">
        <f t="shared" si="0"/>
        <v>0</v>
      </c>
      <c r="H103" s="141"/>
      <c r="L103" s="140" t="s">
        <v>102</v>
      </c>
      <c r="M103" s="13"/>
      <c r="N103" s="14"/>
      <c r="O103" s="194"/>
      <c r="P103" s="7"/>
      <c r="Q103" s="137">
        <f t="shared" si="6"/>
        <v>0</v>
      </c>
      <c r="T103" s="139"/>
      <c r="U103" s="139"/>
      <c r="V103" s="139"/>
      <c r="W103" s="139"/>
    </row>
    <row r="104" spans="2:23" ht="20.100000000000001" customHeight="1" x14ac:dyDescent="0.25">
      <c r="B104" s="140" t="s">
        <v>102</v>
      </c>
      <c r="C104" s="13"/>
      <c r="D104" s="14"/>
      <c r="E104" s="194"/>
      <c r="F104" s="7"/>
      <c r="G104" s="137">
        <f t="shared" si="0"/>
        <v>0</v>
      </c>
      <c r="H104" s="141"/>
      <c r="L104" s="140" t="s">
        <v>102</v>
      </c>
      <c r="M104" s="13"/>
      <c r="N104" s="14"/>
      <c r="O104" s="194"/>
      <c r="P104" s="7"/>
      <c r="Q104" s="137">
        <f t="shared" si="6"/>
        <v>0</v>
      </c>
      <c r="T104" s="139"/>
      <c r="U104" s="139"/>
      <c r="V104" s="139"/>
      <c r="W104" s="139"/>
    </row>
    <row r="105" spans="2:23" ht="20.100000000000001" customHeight="1" x14ac:dyDescent="0.25">
      <c r="B105" s="140" t="s">
        <v>102</v>
      </c>
      <c r="C105" s="13"/>
      <c r="D105" s="14"/>
      <c r="E105" s="194"/>
      <c r="F105" s="7"/>
      <c r="G105" s="137">
        <f t="shared" ref="G105:G111" si="7">IF(ISBLANK(F105),0,F105-4.5)</f>
        <v>0</v>
      </c>
      <c r="H105" s="141"/>
      <c r="L105" s="140" t="s">
        <v>102</v>
      </c>
      <c r="M105" s="13"/>
      <c r="N105" s="14"/>
      <c r="O105" s="194"/>
      <c r="P105" s="7"/>
      <c r="Q105" s="137">
        <f t="shared" ref="Q105:Q111" si="8">IF(ISBLANK(P105),0,P105-4.5)</f>
        <v>0</v>
      </c>
      <c r="T105" s="139"/>
      <c r="U105" s="139"/>
      <c r="V105" s="139"/>
      <c r="W105" s="139"/>
    </row>
    <row r="106" spans="2:23" ht="20.100000000000001" customHeight="1" x14ac:dyDescent="0.25">
      <c r="B106" s="140" t="s">
        <v>102</v>
      </c>
      <c r="C106" s="13"/>
      <c r="D106" s="14"/>
      <c r="E106" s="194"/>
      <c r="F106" s="7"/>
      <c r="G106" s="137">
        <f t="shared" si="7"/>
        <v>0</v>
      </c>
      <c r="H106" s="141"/>
      <c r="L106" s="140" t="s">
        <v>102</v>
      </c>
      <c r="M106" s="13"/>
      <c r="N106" s="14"/>
      <c r="O106" s="194"/>
      <c r="P106" s="7"/>
      <c r="Q106" s="137">
        <f t="shared" si="8"/>
        <v>0</v>
      </c>
    </row>
    <row r="107" spans="2:23" ht="20.100000000000001" customHeight="1" x14ac:dyDescent="0.25">
      <c r="B107" s="140" t="s">
        <v>102</v>
      </c>
      <c r="C107" s="13"/>
      <c r="D107" s="14"/>
      <c r="E107" s="194"/>
      <c r="F107" s="7"/>
      <c r="G107" s="137">
        <f t="shared" si="7"/>
        <v>0</v>
      </c>
      <c r="H107" s="141"/>
      <c r="L107" s="140" t="s">
        <v>102</v>
      </c>
      <c r="M107" s="13"/>
      <c r="N107" s="14"/>
      <c r="O107" s="194"/>
      <c r="P107" s="7"/>
      <c r="Q107" s="137">
        <f t="shared" si="8"/>
        <v>0</v>
      </c>
    </row>
    <row r="108" spans="2:23" ht="20.100000000000001" customHeight="1" x14ac:dyDescent="0.25">
      <c r="B108" s="140" t="s">
        <v>102</v>
      </c>
      <c r="C108" s="13"/>
      <c r="D108" s="14"/>
      <c r="E108" s="194"/>
      <c r="F108" s="7"/>
      <c r="G108" s="137">
        <f t="shared" si="7"/>
        <v>0</v>
      </c>
      <c r="H108" s="141"/>
      <c r="L108" s="140" t="s">
        <v>102</v>
      </c>
      <c r="M108" s="13"/>
      <c r="N108" s="14"/>
      <c r="O108" s="194"/>
      <c r="P108" s="7"/>
      <c r="Q108" s="137">
        <f t="shared" si="8"/>
        <v>0</v>
      </c>
    </row>
    <row r="109" spans="2:23" ht="20.100000000000001" customHeight="1" x14ac:dyDescent="0.25">
      <c r="B109" s="140" t="s">
        <v>102</v>
      </c>
      <c r="C109" s="13"/>
      <c r="D109" s="14"/>
      <c r="E109" s="194"/>
      <c r="F109" s="7"/>
      <c r="G109" s="137">
        <f t="shared" si="7"/>
        <v>0</v>
      </c>
      <c r="H109" s="141"/>
      <c r="L109" s="140" t="s">
        <v>102</v>
      </c>
      <c r="M109" s="13"/>
      <c r="N109" s="14"/>
      <c r="O109" s="194"/>
      <c r="P109" s="7"/>
      <c r="Q109" s="137">
        <f t="shared" si="8"/>
        <v>0</v>
      </c>
    </row>
    <row r="110" spans="2:23" ht="20.100000000000001" customHeight="1" x14ac:dyDescent="0.25">
      <c r="B110" s="140" t="s">
        <v>102</v>
      </c>
      <c r="C110" s="13"/>
      <c r="D110" s="14"/>
      <c r="E110" s="194"/>
      <c r="F110" s="7"/>
      <c r="G110" s="137">
        <f t="shared" si="7"/>
        <v>0</v>
      </c>
      <c r="H110" s="141"/>
      <c r="L110" s="140" t="s">
        <v>102</v>
      </c>
      <c r="M110" s="13"/>
      <c r="N110" s="14"/>
      <c r="O110" s="194"/>
      <c r="P110" s="7"/>
      <c r="Q110" s="137">
        <f t="shared" si="8"/>
        <v>0</v>
      </c>
    </row>
    <row r="111" spans="2:23" ht="20.100000000000001" customHeight="1" x14ac:dyDescent="0.25">
      <c r="B111" s="140" t="s">
        <v>102</v>
      </c>
      <c r="C111" s="13"/>
      <c r="D111" s="14"/>
      <c r="E111" s="194"/>
      <c r="F111" s="7"/>
      <c r="G111" s="137">
        <f t="shared" si="7"/>
        <v>0</v>
      </c>
      <c r="H111" s="141"/>
      <c r="L111" s="140" t="s">
        <v>102</v>
      </c>
      <c r="M111" s="13"/>
      <c r="N111" s="14"/>
      <c r="O111" s="194"/>
      <c r="P111" s="7"/>
      <c r="Q111" s="137">
        <f t="shared" si="8"/>
        <v>0</v>
      </c>
    </row>
    <row r="112" spans="2:23" ht="20.100000000000001" customHeight="1" x14ac:dyDescent="0.25">
      <c r="B112" s="140" t="s">
        <v>102</v>
      </c>
      <c r="C112" s="13"/>
      <c r="D112" s="14"/>
      <c r="E112" s="194"/>
      <c r="F112" s="7"/>
      <c r="G112" s="137">
        <f t="shared" si="0"/>
        <v>0</v>
      </c>
      <c r="H112" s="141"/>
      <c r="L112" s="140" t="s">
        <v>102</v>
      </c>
      <c r="M112" s="13"/>
      <c r="N112" s="14"/>
      <c r="O112" s="194"/>
      <c r="P112" s="7"/>
      <c r="Q112" s="137">
        <f t="shared" si="6"/>
        <v>0</v>
      </c>
      <c r="T112" s="139"/>
      <c r="U112" s="139"/>
      <c r="V112" s="139"/>
      <c r="W112" s="139"/>
    </row>
    <row r="113" spans="2:17" ht="20.100000000000001" customHeight="1" x14ac:dyDescent="0.25">
      <c r="B113" s="140" t="s">
        <v>102</v>
      </c>
      <c r="C113" s="13"/>
      <c r="D113" s="14"/>
      <c r="E113" s="194"/>
      <c r="F113" s="7"/>
      <c r="G113" s="137">
        <f t="shared" si="0"/>
        <v>0</v>
      </c>
      <c r="H113" s="141"/>
      <c r="L113" s="140" t="s">
        <v>102</v>
      </c>
      <c r="M113" s="13"/>
      <c r="N113" s="14"/>
      <c r="O113" s="194"/>
      <c r="P113" s="7"/>
      <c r="Q113" s="137">
        <f t="shared" si="6"/>
        <v>0</v>
      </c>
    </row>
    <row r="114" spans="2:17" ht="20.100000000000001" customHeight="1" x14ac:dyDescent="0.25">
      <c r="B114" s="140" t="s">
        <v>102</v>
      </c>
      <c r="C114" s="13"/>
      <c r="D114" s="14"/>
      <c r="E114" s="194"/>
      <c r="F114" s="7"/>
      <c r="G114" s="137">
        <f t="shared" si="0"/>
        <v>0</v>
      </c>
      <c r="H114" s="141"/>
      <c r="L114" s="140" t="s">
        <v>102</v>
      </c>
      <c r="M114" s="13"/>
      <c r="N114" s="14"/>
      <c r="O114" s="194"/>
      <c r="P114" s="7"/>
      <c r="Q114" s="137">
        <f t="shared" si="6"/>
        <v>0</v>
      </c>
    </row>
    <row r="115" spans="2:17" ht="20.100000000000001" customHeight="1" x14ac:dyDescent="0.25">
      <c r="B115" s="140" t="s">
        <v>102</v>
      </c>
      <c r="C115" s="13"/>
      <c r="D115" s="14"/>
      <c r="E115" s="194"/>
      <c r="F115" s="7"/>
      <c r="G115" s="137">
        <f t="shared" si="0"/>
        <v>0</v>
      </c>
      <c r="H115" s="141"/>
      <c r="L115" s="140" t="s">
        <v>102</v>
      </c>
      <c r="M115" s="13"/>
      <c r="N115" s="14"/>
      <c r="O115" s="194"/>
      <c r="P115" s="7"/>
      <c r="Q115" s="137">
        <f t="shared" si="6"/>
        <v>0</v>
      </c>
    </row>
    <row r="116" spans="2:17" ht="20.100000000000001" customHeight="1" x14ac:dyDescent="0.25">
      <c r="B116" s="140" t="s">
        <v>102</v>
      </c>
      <c r="C116" s="13"/>
      <c r="D116" s="14"/>
      <c r="E116" s="194"/>
      <c r="F116" s="7"/>
      <c r="G116" s="137">
        <f t="shared" si="0"/>
        <v>0</v>
      </c>
      <c r="H116" s="141"/>
      <c r="L116" s="140" t="s">
        <v>102</v>
      </c>
      <c r="M116" s="13"/>
      <c r="N116" s="14"/>
      <c r="O116" s="194"/>
      <c r="P116" s="7"/>
      <c r="Q116" s="137">
        <f t="shared" si="6"/>
        <v>0</v>
      </c>
    </row>
    <row r="117" spans="2:17" ht="20.100000000000001" customHeight="1" x14ac:dyDescent="0.25">
      <c r="B117" s="140" t="s">
        <v>102</v>
      </c>
      <c r="C117" s="13"/>
      <c r="D117" s="14"/>
      <c r="E117" s="194"/>
      <c r="F117" s="7"/>
      <c r="G117" s="137">
        <f t="shared" si="0"/>
        <v>0</v>
      </c>
      <c r="H117" s="141"/>
      <c r="L117" s="140" t="s">
        <v>102</v>
      </c>
      <c r="M117" s="13"/>
      <c r="N117" s="14"/>
      <c r="O117" s="194"/>
      <c r="P117" s="7"/>
      <c r="Q117" s="137">
        <f t="shared" si="6"/>
        <v>0</v>
      </c>
    </row>
    <row r="118" spans="2:17" ht="20.100000000000001" customHeight="1" x14ac:dyDescent="0.25">
      <c r="B118" s="140" t="s">
        <v>102</v>
      </c>
      <c r="C118" s="13"/>
      <c r="D118" s="14"/>
      <c r="E118" s="194"/>
      <c r="F118" s="7"/>
      <c r="G118" s="137">
        <f t="shared" si="0"/>
        <v>0</v>
      </c>
      <c r="H118" s="141"/>
      <c r="L118" s="140" t="s">
        <v>102</v>
      </c>
      <c r="M118" s="13"/>
      <c r="N118" s="14"/>
      <c r="O118" s="194"/>
      <c r="P118" s="7"/>
      <c r="Q118" s="137">
        <f t="shared" si="6"/>
        <v>0</v>
      </c>
    </row>
    <row r="119" spans="2:17" ht="20.100000000000001" customHeight="1" x14ac:dyDescent="0.25">
      <c r="B119" s="140" t="s">
        <v>102</v>
      </c>
      <c r="C119" s="13"/>
      <c r="D119" s="14"/>
      <c r="E119" s="194"/>
      <c r="F119" s="7"/>
      <c r="G119" s="137">
        <f t="shared" si="0"/>
        <v>0</v>
      </c>
      <c r="H119" s="141"/>
      <c r="L119" s="140" t="s">
        <v>102</v>
      </c>
      <c r="M119" s="13"/>
      <c r="N119" s="14"/>
      <c r="O119" s="194"/>
      <c r="P119" s="7"/>
      <c r="Q119" s="137">
        <f t="shared" si="6"/>
        <v>0</v>
      </c>
    </row>
    <row r="120" spans="2:17" ht="20.100000000000001" customHeight="1" x14ac:dyDescent="0.25">
      <c r="B120" s="140" t="s">
        <v>102</v>
      </c>
      <c r="C120" s="13"/>
      <c r="D120" s="14"/>
      <c r="E120" s="194"/>
      <c r="F120" s="7"/>
      <c r="G120" s="137">
        <f t="shared" si="0"/>
        <v>0</v>
      </c>
      <c r="H120" s="141"/>
      <c r="L120" s="140" t="s">
        <v>102</v>
      </c>
      <c r="M120" s="13"/>
      <c r="N120" s="14"/>
      <c r="O120" s="194"/>
      <c r="P120" s="7"/>
      <c r="Q120" s="137">
        <f t="shared" si="6"/>
        <v>0</v>
      </c>
    </row>
    <row r="121" spans="2:17" ht="20.100000000000001" customHeight="1" x14ac:dyDescent="0.25">
      <c r="B121" s="140" t="s">
        <v>102</v>
      </c>
      <c r="C121" s="13"/>
      <c r="D121" s="14"/>
      <c r="E121" s="194"/>
      <c r="F121" s="7"/>
      <c r="G121" s="137">
        <f t="shared" si="0"/>
        <v>0</v>
      </c>
      <c r="H121" s="141"/>
      <c r="L121" s="140" t="s">
        <v>102</v>
      </c>
      <c r="M121" s="13"/>
      <c r="N121" s="14"/>
      <c r="O121" s="194"/>
      <c r="P121" s="7"/>
      <c r="Q121" s="137">
        <f t="shared" si="6"/>
        <v>0</v>
      </c>
    </row>
    <row r="122" spans="2:17" ht="20.100000000000001" customHeight="1" x14ac:dyDescent="0.25">
      <c r="B122" s="140" t="s">
        <v>102</v>
      </c>
      <c r="C122" s="13"/>
      <c r="D122" s="14"/>
      <c r="E122" s="194"/>
      <c r="F122" s="7"/>
      <c r="G122" s="137">
        <f t="shared" si="0"/>
        <v>0</v>
      </c>
      <c r="H122" s="141"/>
      <c r="L122" s="140" t="s">
        <v>102</v>
      </c>
      <c r="M122" s="13"/>
      <c r="N122" s="14"/>
      <c r="O122" s="194"/>
      <c r="P122" s="7"/>
      <c r="Q122" s="137">
        <f t="shared" si="6"/>
        <v>0</v>
      </c>
    </row>
    <row r="123" spans="2:17" ht="20.100000000000001" customHeight="1" x14ac:dyDescent="0.25">
      <c r="B123" s="140" t="s">
        <v>102</v>
      </c>
      <c r="C123" s="13"/>
      <c r="D123" s="14"/>
      <c r="E123" s="194"/>
      <c r="F123" s="7"/>
      <c r="G123" s="137">
        <f t="shared" si="0"/>
        <v>0</v>
      </c>
      <c r="H123" s="141"/>
      <c r="L123" s="140" t="s">
        <v>102</v>
      </c>
      <c r="M123" s="13"/>
      <c r="N123" s="14"/>
      <c r="O123" s="194"/>
      <c r="P123" s="7"/>
      <c r="Q123" s="137">
        <f t="shared" si="6"/>
        <v>0</v>
      </c>
    </row>
    <row r="124" spans="2:17" ht="20.100000000000001" customHeight="1" x14ac:dyDescent="0.25">
      <c r="B124" s="140" t="s">
        <v>102</v>
      </c>
      <c r="C124" s="13"/>
      <c r="D124" s="14"/>
      <c r="E124" s="194"/>
      <c r="F124" s="7"/>
      <c r="G124" s="137">
        <f t="shared" si="0"/>
        <v>0</v>
      </c>
      <c r="H124" s="141"/>
      <c r="L124" s="140" t="s">
        <v>102</v>
      </c>
      <c r="M124" s="13"/>
      <c r="N124" s="14"/>
      <c r="O124" s="194"/>
      <c r="P124" s="7"/>
      <c r="Q124" s="137">
        <f t="shared" si="6"/>
        <v>0</v>
      </c>
    </row>
    <row r="125" spans="2:17" ht="20.100000000000001" customHeight="1" x14ac:dyDescent="0.25">
      <c r="B125" s="140" t="s">
        <v>102</v>
      </c>
      <c r="C125" s="13"/>
      <c r="D125" s="14"/>
      <c r="E125" s="194"/>
      <c r="F125" s="7"/>
      <c r="G125" s="137">
        <f t="shared" si="0"/>
        <v>0</v>
      </c>
      <c r="H125" s="141"/>
      <c r="L125" s="140" t="s">
        <v>102</v>
      </c>
      <c r="M125" s="13"/>
      <c r="N125" s="14"/>
      <c r="O125" s="194"/>
      <c r="P125" s="7"/>
      <c r="Q125" s="137">
        <f t="shared" si="6"/>
        <v>0</v>
      </c>
    </row>
    <row r="126" spans="2:17" ht="20.100000000000001" customHeight="1" x14ac:dyDescent="0.25">
      <c r="B126" s="140" t="s">
        <v>102</v>
      </c>
      <c r="C126" s="13"/>
      <c r="D126" s="14"/>
      <c r="E126" s="194"/>
      <c r="F126" s="7"/>
      <c r="G126" s="137">
        <f t="shared" si="0"/>
        <v>0</v>
      </c>
      <c r="H126" s="141"/>
      <c r="L126" s="140" t="s">
        <v>102</v>
      </c>
      <c r="M126" s="13"/>
      <c r="N126" s="14"/>
      <c r="O126" s="194"/>
      <c r="P126" s="7"/>
      <c r="Q126" s="137">
        <f t="shared" si="6"/>
        <v>0</v>
      </c>
    </row>
    <row r="127" spans="2:17" ht="20.100000000000001" customHeight="1" x14ac:dyDescent="0.25">
      <c r="B127" s="140" t="s">
        <v>102</v>
      </c>
      <c r="C127" s="13"/>
      <c r="D127" s="14"/>
      <c r="E127" s="194"/>
      <c r="F127" s="7"/>
      <c r="G127" s="137">
        <f t="shared" si="0"/>
        <v>0</v>
      </c>
      <c r="H127" s="141"/>
      <c r="L127" s="140" t="s">
        <v>102</v>
      </c>
      <c r="M127" s="13"/>
      <c r="N127" s="14"/>
      <c r="O127" s="194"/>
      <c r="P127" s="7"/>
      <c r="Q127" s="137">
        <f t="shared" si="6"/>
        <v>0</v>
      </c>
    </row>
    <row r="128" spans="2:17" ht="20.100000000000001" customHeight="1" x14ac:dyDescent="0.25">
      <c r="B128" s="140" t="s">
        <v>102</v>
      </c>
      <c r="C128" s="13"/>
      <c r="D128" s="14"/>
      <c r="E128" s="194"/>
      <c r="F128" s="7"/>
      <c r="G128" s="137">
        <f t="shared" si="0"/>
        <v>0</v>
      </c>
      <c r="H128" s="141"/>
      <c r="L128" s="140" t="s">
        <v>102</v>
      </c>
      <c r="M128" s="13"/>
      <c r="N128" s="15"/>
      <c r="O128" s="194"/>
      <c r="P128" s="7"/>
      <c r="Q128" s="137">
        <f t="shared" si="6"/>
        <v>0</v>
      </c>
    </row>
    <row r="129" spans="2:17" ht="20.100000000000001" customHeight="1" x14ac:dyDescent="0.25">
      <c r="B129" s="140" t="s">
        <v>102</v>
      </c>
      <c r="C129" s="13"/>
      <c r="D129" s="14"/>
      <c r="E129" s="194"/>
      <c r="F129" s="7"/>
      <c r="G129" s="137">
        <f t="shared" si="0"/>
        <v>0</v>
      </c>
      <c r="H129" s="141"/>
      <c r="L129" s="140" t="s">
        <v>102</v>
      </c>
      <c r="M129" s="13"/>
      <c r="N129" s="15"/>
      <c r="O129" s="194"/>
      <c r="P129" s="7"/>
      <c r="Q129" s="137">
        <f t="shared" si="6"/>
        <v>0</v>
      </c>
    </row>
    <row r="130" spans="2:17" ht="20.100000000000001" customHeight="1" x14ac:dyDescent="0.25">
      <c r="B130" s="140" t="s">
        <v>102</v>
      </c>
      <c r="C130" s="13"/>
      <c r="D130" s="14"/>
      <c r="E130" s="194"/>
      <c r="F130" s="7"/>
      <c r="G130" s="137">
        <f t="shared" si="0"/>
        <v>0</v>
      </c>
      <c r="H130" s="141"/>
      <c r="L130" s="140" t="s">
        <v>102</v>
      </c>
      <c r="M130" s="13"/>
      <c r="N130" s="15"/>
      <c r="O130" s="194"/>
      <c r="P130" s="7"/>
      <c r="Q130" s="137">
        <f t="shared" si="6"/>
        <v>0</v>
      </c>
    </row>
    <row r="131" spans="2:17" ht="20.100000000000001" customHeight="1" x14ac:dyDescent="0.25">
      <c r="B131" s="140" t="s">
        <v>102</v>
      </c>
      <c r="C131" s="13"/>
      <c r="D131" s="14"/>
      <c r="E131" s="194"/>
      <c r="F131" s="7"/>
      <c r="G131" s="137">
        <f t="shared" si="0"/>
        <v>0</v>
      </c>
      <c r="H131" s="141"/>
      <c r="L131" s="140" t="s">
        <v>102</v>
      </c>
      <c r="M131" s="13"/>
      <c r="N131" s="15"/>
      <c r="O131" s="194"/>
      <c r="P131" s="7"/>
      <c r="Q131" s="137">
        <f t="shared" si="6"/>
        <v>0</v>
      </c>
    </row>
    <row r="132" spans="2:17" ht="20.100000000000001" customHeight="1" x14ac:dyDescent="0.25">
      <c r="B132" s="140" t="s">
        <v>102</v>
      </c>
      <c r="C132" s="13"/>
      <c r="D132" s="14"/>
      <c r="E132" s="194"/>
      <c r="F132" s="7"/>
      <c r="G132" s="137">
        <f t="shared" si="0"/>
        <v>0</v>
      </c>
      <c r="H132" s="141"/>
      <c r="L132" s="140" t="s">
        <v>102</v>
      </c>
      <c r="M132" s="13"/>
      <c r="N132" s="15"/>
      <c r="O132" s="194"/>
      <c r="P132" s="7"/>
      <c r="Q132" s="137">
        <f t="shared" si="6"/>
        <v>0</v>
      </c>
    </row>
    <row r="133" spans="2:17" ht="20.100000000000001" customHeight="1" x14ac:dyDescent="0.25">
      <c r="B133" s="140" t="s">
        <v>102</v>
      </c>
      <c r="C133" s="13"/>
      <c r="D133" s="14"/>
      <c r="E133" s="194"/>
      <c r="F133" s="7"/>
      <c r="G133" s="137">
        <f t="shared" si="0"/>
        <v>0</v>
      </c>
      <c r="H133" s="141"/>
      <c r="L133" s="140" t="s">
        <v>102</v>
      </c>
      <c r="M133" s="13"/>
      <c r="N133" s="15"/>
      <c r="O133" s="194"/>
      <c r="P133" s="7"/>
      <c r="Q133" s="137">
        <f t="shared" si="6"/>
        <v>0</v>
      </c>
    </row>
    <row r="134" spans="2:17" ht="20.100000000000001" customHeight="1" x14ac:dyDescent="0.25">
      <c r="B134" s="140" t="s">
        <v>102</v>
      </c>
      <c r="C134" s="13"/>
      <c r="D134" s="14"/>
      <c r="E134" s="194"/>
      <c r="F134" s="7"/>
      <c r="G134" s="137">
        <f t="shared" si="0"/>
        <v>0</v>
      </c>
      <c r="H134" s="141"/>
      <c r="L134" s="140" t="s">
        <v>102</v>
      </c>
      <c r="M134" s="13"/>
      <c r="N134" s="15"/>
      <c r="O134" s="194"/>
      <c r="P134" s="7"/>
      <c r="Q134" s="137">
        <f t="shared" si="6"/>
        <v>0</v>
      </c>
    </row>
    <row r="135" spans="2:17" ht="20.100000000000001" customHeight="1" x14ac:dyDescent="0.25">
      <c r="B135" s="140" t="s">
        <v>102</v>
      </c>
      <c r="C135" s="13"/>
      <c r="D135" s="14"/>
      <c r="E135" s="194"/>
      <c r="F135" s="7"/>
      <c r="G135" s="137">
        <f t="shared" si="0"/>
        <v>0</v>
      </c>
      <c r="H135" s="141"/>
      <c r="L135" s="140" t="s">
        <v>102</v>
      </c>
      <c r="M135" s="13"/>
      <c r="N135" s="15"/>
      <c r="O135" s="194"/>
      <c r="P135" s="7"/>
      <c r="Q135" s="137">
        <f t="shared" si="6"/>
        <v>0</v>
      </c>
    </row>
    <row r="136" spans="2:17" ht="18" x14ac:dyDescent="0.25">
      <c r="B136" s="140" t="s">
        <v>102</v>
      </c>
      <c r="C136" s="13"/>
      <c r="D136" s="14"/>
      <c r="E136" s="194"/>
      <c r="F136" s="7"/>
      <c r="G136" s="137">
        <f t="shared" si="0"/>
        <v>0</v>
      </c>
      <c r="H136" s="141"/>
      <c r="L136" s="140" t="s">
        <v>102</v>
      </c>
      <c r="M136" s="13"/>
      <c r="N136" s="15"/>
      <c r="O136" s="194"/>
      <c r="P136" s="7"/>
      <c r="Q136" s="137">
        <f t="shared" si="6"/>
        <v>0</v>
      </c>
    </row>
    <row r="137" spans="2:17" s="142" customFormat="1" ht="18" x14ac:dyDescent="0.25">
      <c r="B137" s="140" t="s">
        <v>102</v>
      </c>
      <c r="C137" s="13"/>
      <c r="D137" s="14"/>
      <c r="E137" s="194"/>
      <c r="F137" s="7"/>
      <c r="G137" s="137">
        <f t="shared" si="0"/>
        <v>0</v>
      </c>
      <c r="H137" s="141"/>
      <c r="I137" s="127"/>
      <c r="J137" s="127"/>
      <c r="K137" s="127"/>
      <c r="L137" s="140" t="s">
        <v>102</v>
      </c>
      <c r="M137" s="13"/>
      <c r="N137" s="15"/>
      <c r="O137" s="194"/>
      <c r="P137" s="7"/>
      <c r="Q137" s="137">
        <f t="shared" si="6"/>
        <v>0</v>
      </c>
    </row>
    <row r="138" spans="2:17" ht="18" x14ac:dyDescent="0.25">
      <c r="B138" s="140" t="s">
        <v>102</v>
      </c>
      <c r="C138" s="13"/>
      <c r="D138" s="14"/>
      <c r="E138" s="194"/>
      <c r="F138" s="7"/>
      <c r="G138" s="137">
        <f t="shared" si="0"/>
        <v>0</v>
      </c>
      <c r="H138" s="141"/>
      <c r="L138" s="140" t="s">
        <v>102</v>
      </c>
      <c r="M138" s="13"/>
      <c r="N138" s="15"/>
      <c r="O138" s="194"/>
      <c r="P138" s="7"/>
      <c r="Q138" s="137">
        <f t="shared" si="6"/>
        <v>0</v>
      </c>
    </row>
    <row r="139" spans="2:17" ht="18" x14ac:dyDescent="0.25">
      <c r="B139" s="140" t="s">
        <v>102</v>
      </c>
      <c r="C139" s="13"/>
      <c r="D139" s="14"/>
      <c r="E139" s="194"/>
      <c r="F139" s="7"/>
      <c r="G139" s="137">
        <f t="shared" si="0"/>
        <v>0</v>
      </c>
      <c r="H139" s="141"/>
      <c r="L139" s="140" t="s">
        <v>102</v>
      </c>
      <c r="M139" s="13"/>
      <c r="N139" s="15"/>
      <c r="O139" s="194"/>
      <c r="P139" s="7"/>
      <c r="Q139" s="137">
        <f t="shared" si="6"/>
        <v>0</v>
      </c>
    </row>
    <row r="140" spans="2:17" ht="16.5" customHeight="1" x14ac:dyDescent="0.25">
      <c r="B140" s="140" t="s">
        <v>102</v>
      </c>
      <c r="C140" s="13"/>
      <c r="D140" s="14"/>
      <c r="E140" s="194"/>
      <c r="F140" s="7"/>
      <c r="G140" s="137">
        <f t="shared" si="0"/>
        <v>0</v>
      </c>
      <c r="H140" s="141"/>
      <c r="L140" s="140" t="s">
        <v>102</v>
      </c>
      <c r="M140" s="13"/>
      <c r="N140" s="15"/>
      <c r="O140" s="194"/>
      <c r="P140" s="7"/>
      <c r="Q140" s="137">
        <f t="shared" si="6"/>
        <v>0</v>
      </c>
    </row>
    <row r="141" spans="2:17" ht="18" x14ac:dyDescent="0.25">
      <c r="B141" s="140" t="s">
        <v>102</v>
      </c>
      <c r="C141" s="13"/>
      <c r="D141" s="14"/>
      <c r="E141" s="194"/>
      <c r="F141" s="7"/>
      <c r="G141" s="137">
        <f t="shared" si="0"/>
        <v>0</v>
      </c>
      <c r="H141" s="141"/>
      <c r="L141" s="140" t="s">
        <v>102</v>
      </c>
      <c r="M141" s="13"/>
      <c r="N141" s="15"/>
      <c r="O141" s="194"/>
      <c r="P141" s="7"/>
      <c r="Q141" s="137">
        <f t="shared" si="6"/>
        <v>0</v>
      </c>
    </row>
    <row r="142" spans="2:17" ht="18" x14ac:dyDescent="0.25">
      <c r="B142" s="140" t="s">
        <v>102</v>
      </c>
      <c r="C142" s="13"/>
      <c r="D142" s="14"/>
      <c r="E142" s="194"/>
      <c r="F142" s="7"/>
      <c r="G142" s="137">
        <f t="shared" si="0"/>
        <v>0</v>
      </c>
      <c r="H142" s="141"/>
      <c r="L142" s="140" t="s">
        <v>102</v>
      </c>
      <c r="M142" s="13"/>
      <c r="N142" s="15"/>
      <c r="O142" s="194"/>
      <c r="P142" s="7"/>
      <c r="Q142" s="137">
        <f t="shared" si="6"/>
        <v>0</v>
      </c>
    </row>
    <row r="143" spans="2:17" ht="18.75" thickBot="1" x14ac:dyDescent="0.3">
      <c r="B143" s="143" t="s">
        <v>102</v>
      </c>
      <c r="C143" s="16"/>
      <c r="D143" s="189"/>
      <c r="E143" s="195"/>
      <c r="F143" s="8"/>
      <c r="G143" s="144">
        <f t="shared" si="0"/>
        <v>0</v>
      </c>
      <c r="H143" s="141"/>
      <c r="L143" s="143" t="s">
        <v>102</v>
      </c>
      <c r="M143" s="16"/>
      <c r="N143" s="17"/>
      <c r="O143" s="195"/>
      <c r="P143" s="8"/>
      <c r="Q143" s="144">
        <f t="shared" si="6"/>
        <v>0</v>
      </c>
    </row>
    <row r="144" spans="2:17" ht="18" x14ac:dyDescent="0.25">
      <c r="F144" s="145">
        <f>SUM(F19:F143)</f>
        <v>0</v>
      </c>
      <c r="G144" s="145">
        <f>SUM(G19:G143)</f>
        <v>0</v>
      </c>
      <c r="H144" s="146"/>
      <c r="L144" s="147"/>
      <c r="M144" s="147"/>
      <c r="N144" s="147"/>
      <c r="O144" s="147"/>
      <c r="P144" s="148">
        <f>SUM(P19:P143)</f>
        <v>0</v>
      </c>
      <c r="Q144" s="148">
        <f>SUM(Q19:Q143)</f>
        <v>0</v>
      </c>
    </row>
    <row r="145" spans="2:35" x14ac:dyDescent="0.2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</row>
    <row r="146" spans="2:35" ht="18" x14ac:dyDescent="0.25">
      <c r="E146" s="149"/>
      <c r="F146" s="45"/>
      <c r="G146" s="150" t="s">
        <v>103</v>
      </c>
      <c r="H146" s="226">
        <f>SUM(F144+P144)</f>
        <v>0</v>
      </c>
      <c r="I146" s="226"/>
      <c r="J146" s="226"/>
      <c r="K146" s="226"/>
      <c r="L146" s="131"/>
      <c r="M146" s="46"/>
      <c r="N146" s="46"/>
      <c r="P146" s="46"/>
      <c r="Q146" s="230">
        <f>G5</f>
        <v>0</v>
      </c>
      <c r="R146" s="230"/>
      <c r="S146" s="230"/>
    </row>
    <row r="147" spans="2:35" ht="18" x14ac:dyDescent="0.25">
      <c r="E147" s="149"/>
      <c r="F147" s="45"/>
      <c r="G147" s="150" t="s">
        <v>185</v>
      </c>
      <c r="H147" s="226">
        <f>SUM(G144+Q144)</f>
        <v>0</v>
      </c>
      <c r="I147" s="226"/>
      <c r="J147" s="226"/>
      <c r="K147" s="226"/>
      <c r="L147" s="131"/>
      <c r="M147" s="46"/>
      <c r="N147" s="46"/>
      <c r="P147" s="46"/>
      <c r="Q147" s="191" t="str">
        <f t="shared" ref="Q147:S148" si="9">C5</f>
        <v>D/J</v>
      </c>
      <c r="R147" s="191" t="str">
        <f t="shared" si="9"/>
        <v>M/M</v>
      </c>
      <c r="S147" s="191" t="str">
        <f t="shared" si="9"/>
        <v>Y/A</v>
      </c>
      <c r="AI147" s="151"/>
    </row>
    <row r="148" spans="2:35" ht="16.5" x14ac:dyDescent="0.25">
      <c r="C148" s="131"/>
      <c r="D148" s="152"/>
      <c r="E148" s="152"/>
      <c r="F148" s="115"/>
      <c r="G148" s="115"/>
      <c r="L148" s="131"/>
      <c r="M148" s="46"/>
      <c r="N148" s="190"/>
      <c r="P148" s="46"/>
      <c r="Q148" s="191">
        <f t="shared" si="9"/>
        <v>0</v>
      </c>
      <c r="R148" s="191">
        <f t="shared" si="9"/>
        <v>0</v>
      </c>
      <c r="S148" s="191">
        <f t="shared" si="9"/>
        <v>0</v>
      </c>
      <c r="AI148" s="151"/>
    </row>
    <row r="149" spans="2:35" ht="16.5" hidden="1" x14ac:dyDescent="0.25">
      <c r="B149" s="153"/>
      <c r="C149" s="153"/>
      <c r="L149" s="131"/>
      <c r="M149" s="46"/>
      <c r="N149" s="127"/>
      <c r="O149" s="127"/>
      <c r="P149" s="46"/>
      <c r="Q149" s="46"/>
      <c r="AI149" s="154"/>
    </row>
    <row r="150" spans="2:35" hidden="1" x14ac:dyDescent="0.2">
      <c r="L150" s="131"/>
      <c r="M150" s="46"/>
      <c r="N150" s="127"/>
      <c r="O150" s="127"/>
      <c r="P150" s="46"/>
      <c r="Q150" s="46"/>
    </row>
    <row r="151" spans="2:35" hidden="1" x14ac:dyDescent="0.2">
      <c r="C151" s="156" t="s">
        <v>82</v>
      </c>
      <c r="D151" s="157">
        <f>COUNTIF(D19:D143,"A")</f>
        <v>0</v>
      </c>
      <c r="E151" s="158" t="s">
        <v>85</v>
      </c>
      <c r="F151" s="159">
        <f>COUNTIF(D19:D143,"H")</f>
        <v>0</v>
      </c>
      <c r="L151" s="131"/>
      <c r="M151" s="156" t="s">
        <v>82</v>
      </c>
      <c r="N151" s="157">
        <f>COUNTIF(N19:N143,"A")</f>
        <v>0</v>
      </c>
      <c r="O151" s="158" t="s">
        <v>85</v>
      </c>
      <c r="P151" s="159">
        <f>COUNTIF(N19:N143,"H")</f>
        <v>0</v>
      </c>
      <c r="Q151" s="46"/>
    </row>
    <row r="152" spans="2:35" hidden="1" x14ac:dyDescent="0.2">
      <c r="C152" s="160" t="s">
        <v>81</v>
      </c>
      <c r="D152" s="161">
        <f>COUNTIF(D19:D143,"F")</f>
        <v>0</v>
      </c>
      <c r="E152" s="162" t="s">
        <v>86</v>
      </c>
      <c r="F152" s="163">
        <f>COUNTIF(D19:D143,"L")</f>
        <v>0</v>
      </c>
      <c r="L152" s="131"/>
      <c r="M152" s="160" t="s">
        <v>81</v>
      </c>
      <c r="N152" s="161">
        <f>COUNTIF(N19:N143,"F")</f>
        <v>0</v>
      </c>
      <c r="O152" s="162" t="s">
        <v>86</v>
      </c>
      <c r="P152" s="163">
        <f>COUNTIF(N19:N143,"L")</f>
        <v>0</v>
      </c>
      <c r="Q152" s="46"/>
    </row>
    <row r="153" spans="2:35" hidden="1" x14ac:dyDescent="0.2">
      <c r="C153" s="160" t="s">
        <v>197</v>
      </c>
      <c r="D153" s="161">
        <f>COUNTIF(D19:D143,"O")</f>
        <v>0</v>
      </c>
      <c r="E153" s="162"/>
      <c r="F153" s="163"/>
      <c r="L153" s="131"/>
      <c r="M153" s="160" t="s">
        <v>197</v>
      </c>
      <c r="N153" s="161">
        <f>COUNTIF(N19:N143,"O")</f>
        <v>0</v>
      </c>
      <c r="O153" s="162"/>
      <c r="P153" s="163"/>
      <c r="Q153" s="46"/>
    </row>
    <row r="154" spans="2:35" hidden="1" x14ac:dyDescent="0.2">
      <c r="C154" s="160" t="s">
        <v>83</v>
      </c>
      <c r="D154" s="161">
        <f>COUNTIF(D19:D143,"D")</f>
        <v>0</v>
      </c>
      <c r="E154" s="164" t="s">
        <v>87</v>
      </c>
      <c r="F154" s="165">
        <f>COUNTIF(D19:D143,"c")</f>
        <v>0</v>
      </c>
      <c r="L154" s="131"/>
      <c r="M154" s="160" t="s">
        <v>83</v>
      </c>
      <c r="N154" s="161">
        <f>COUNTIF(N19:N143,"D")</f>
        <v>0</v>
      </c>
      <c r="O154" s="164" t="s">
        <v>87</v>
      </c>
      <c r="P154" s="165">
        <f>COUNTIF(N19:N143,"c")</f>
        <v>0</v>
      </c>
      <c r="Q154" s="46"/>
    </row>
    <row r="155" spans="2:35" hidden="1" x14ac:dyDescent="0.2">
      <c r="C155" s="166" t="s">
        <v>84</v>
      </c>
      <c r="D155" s="167">
        <f>COUNTIF(D19:D143,"G")</f>
        <v>0</v>
      </c>
      <c r="E155" s="168" t="s">
        <v>88</v>
      </c>
      <c r="F155" s="169">
        <f>COUNTIF(D19:D143,"V")</f>
        <v>0</v>
      </c>
      <c r="L155" s="131"/>
      <c r="M155" s="166" t="s">
        <v>84</v>
      </c>
      <c r="N155" s="167">
        <f>COUNTIF(N19:N143,"G")</f>
        <v>0</v>
      </c>
      <c r="O155" s="168" t="s">
        <v>88</v>
      </c>
      <c r="P155" s="169">
        <f>COUNTIF(N19:N143,"V")</f>
        <v>0</v>
      </c>
      <c r="Q155" s="46"/>
    </row>
    <row r="156" spans="2:35" hidden="1" x14ac:dyDescent="0.2">
      <c r="C156" s="170"/>
      <c r="D156" s="171"/>
      <c r="E156" s="171"/>
      <c r="F156" s="172"/>
      <c r="G156" s="98"/>
      <c r="H156" s="173"/>
      <c r="L156" s="173"/>
      <c r="M156" s="170"/>
      <c r="N156" s="171"/>
      <c r="O156" s="171"/>
      <c r="P156" s="172"/>
      <c r="Q156" s="174"/>
    </row>
    <row r="157" spans="2:35" hidden="1" x14ac:dyDescent="0.2">
      <c r="C157" s="156" t="s">
        <v>89</v>
      </c>
      <c r="D157" s="175">
        <f>SUMIF(D19:D143,"A",G19:G143)</f>
        <v>0</v>
      </c>
      <c r="E157" s="158" t="s">
        <v>93</v>
      </c>
      <c r="F157" s="176">
        <f>SUMIF(D19:D143,"H",G19:G143)</f>
        <v>0</v>
      </c>
      <c r="L157" s="131"/>
      <c r="M157" s="156" t="s">
        <v>89</v>
      </c>
      <c r="N157" s="175">
        <f>SUMIF(N19:N143,"A",Q19:Q143)</f>
        <v>0</v>
      </c>
      <c r="O157" s="158" t="s">
        <v>93</v>
      </c>
      <c r="P157" s="176">
        <f>SUMIF(N19:N143,"H",Q19:Q143)</f>
        <v>0</v>
      </c>
      <c r="Q157" s="46"/>
    </row>
    <row r="158" spans="2:35" hidden="1" x14ac:dyDescent="0.2">
      <c r="C158" s="160" t="s">
        <v>90</v>
      </c>
      <c r="D158" s="177">
        <f>SUMIF(D19:D143,"F",G19:G143)</f>
        <v>0</v>
      </c>
      <c r="E158" s="162" t="s">
        <v>94</v>
      </c>
      <c r="F158" s="178">
        <f>SUMIF(D19:D143,"L",G19:G143)</f>
        <v>0</v>
      </c>
      <c r="L158" s="131"/>
      <c r="M158" s="160" t="s">
        <v>90</v>
      </c>
      <c r="N158" s="177">
        <f>SUMIF(N19:N143,"F",Q19:Q143)</f>
        <v>0</v>
      </c>
      <c r="O158" s="162" t="s">
        <v>94</v>
      </c>
      <c r="P158" s="178">
        <f>SUMIF(N19:N143,"L",Q19:Q143)</f>
        <v>0</v>
      </c>
      <c r="Q158" s="46"/>
    </row>
    <row r="159" spans="2:35" hidden="1" x14ac:dyDescent="0.2">
      <c r="C159" s="160" t="s">
        <v>198</v>
      </c>
      <c r="D159" s="177">
        <f>SUMIF(D19:D143,"O",G19:G143)</f>
        <v>0</v>
      </c>
      <c r="E159" s="162"/>
      <c r="F159" s="178"/>
      <c r="L159" s="131"/>
      <c r="M159" s="160" t="s">
        <v>198</v>
      </c>
      <c r="N159" s="177">
        <f>SUMIF(N19:N143,"O",Q19:Q143)</f>
        <v>0</v>
      </c>
      <c r="O159" s="162"/>
      <c r="P159" s="178"/>
      <c r="Q159" s="46"/>
    </row>
    <row r="160" spans="2:35" hidden="1" x14ac:dyDescent="0.2">
      <c r="C160" s="160" t="s">
        <v>91</v>
      </c>
      <c r="D160" s="177">
        <f>SUMIF(D19:D143,"D",G19:G143)</f>
        <v>0</v>
      </c>
      <c r="E160" s="164" t="s">
        <v>95</v>
      </c>
      <c r="F160" s="177">
        <f>SUMIF(D19:D143,"C",G19:G143)</f>
        <v>0</v>
      </c>
      <c r="L160" s="131"/>
      <c r="M160" s="160" t="s">
        <v>91</v>
      </c>
      <c r="N160" s="177">
        <f>SUMIF(N19:N143,"D",Q19:Q143)</f>
        <v>0</v>
      </c>
      <c r="O160" s="164" t="s">
        <v>95</v>
      </c>
      <c r="P160" s="177">
        <f>SUMIF(N19:N143,"C",Q19:Q143)</f>
        <v>0</v>
      </c>
      <c r="Q160" s="46"/>
    </row>
    <row r="161" spans="3:19" hidden="1" x14ac:dyDescent="0.2">
      <c r="C161" s="166" t="s">
        <v>92</v>
      </c>
      <c r="D161" s="179">
        <f>SUMIF(D19:D143,"G",G19:G143)</f>
        <v>0</v>
      </c>
      <c r="E161" s="168" t="s">
        <v>96</v>
      </c>
      <c r="F161" s="180">
        <f>SUMIF(D19:D143,"V",G19:G143)</f>
        <v>0</v>
      </c>
      <c r="L161" s="131"/>
      <c r="M161" s="166" t="s">
        <v>92</v>
      </c>
      <c r="N161" s="179">
        <f>SUMIF(N19:N143,"G",Q19:Q143)</f>
        <v>0</v>
      </c>
      <c r="O161" s="168" t="s">
        <v>96</v>
      </c>
      <c r="P161" s="180">
        <f>SUMIF(N19:N143,"V",Q19:Q143)</f>
        <v>0</v>
      </c>
      <c r="Q161" s="46"/>
    </row>
    <row r="162" spans="3:19" hidden="1" x14ac:dyDescent="0.2">
      <c r="L162" s="131"/>
      <c r="M162" s="46"/>
      <c r="N162" s="127"/>
      <c r="O162" s="127"/>
      <c r="P162" s="46"/>
      <c r="Q162" s="46"/>
    </row>
    <row r="163" spans="3:19" hidden="1" x14ac:dyDescent="0.2">
      <c r="C163" s="156" t="s">
        <v>72</v>
      </c>
      <c r="D163" s="181">
        <f>COUNTIFS(D19:D143,"=A",E19:E143,"=court")</f>
        <v>0</v>
      </c>
      <c r="E163" s="182" t="s">
        <v>76</v>
      </c>
      <c r="F163" s="183">
        <f>COUNTIFS(D19:D143,"=H",E19:E143,"court")</f>
        <v>0</v>
      </c>
      <c r="L163" s="131"/>
      <c r="M163" s="156" t="s">
        <v>72</v>
      </c>
      <c r="N163" s="181">
        <f>COUNTIFS(N19:N143,"=A",O19:O143,"=court")</f>
        <v>0</v>
      </c>
      <c r="O163" s="182" t="s">
        <v>76</v>
      </c>
      <c r="P163" s="183">
        <f>COUNTIFS(N19:N143,"=H",O19:O143,"court")</f>
        <v>0</v>
      </c>
      <c r="Q163" s="46"/>
    </row>
    <row r="164" spans="3:19" hidden="1" x14ac:dyDescent="0.2">
      <c r="C164" s="160" t="s">
        <v>79</v>
      </c>
      <c r="D164" s="155">
        <f>COUNTIFS(D19:D143,"=F",E19:E143,"=court")</f>
        <v>0</v>
      </c>
      <c r="E164" s="184" t="s">
        <v>77</v>
      </c>
      <c r="F164" s="185">
        <f>COUNTIFS(D19:D143,"=L",E19:E143,"court")</f>
        <v>0</v>
      </c>
      <c r="L164" s="131"/>
      <c r="M164" s="160" t="s">
        <v>79</v>
      </c>
      <c r="N164" s="155">
        <f>COUNTIFS(N19:N143,"=F",O19:O143,"=court")</f>
        <v>0</v>
      </c>
      <c r="O164" s="184" t="s">
        <v>77</v>
      </c>
      <c r="P164" s="185">
        <f>COUNTIFS(N19:N143,"=L",O19:O143,"court")</f>
        <v>0</v>
      </c>
      <c r="Q164" s="46"/>
    </row>
    <row r="165" spans="3:19" hidden="1" x14ac:dyDescent="0.2">
      <c r="C165" s="160" t="s">
        <v>200</v>
      </c>
      <c r="D165" s="155">
        <f>COUNTIFS(D19:D143,"=O",E19:E143,"=court")</f>
        <v>0</v>
      </c>
      <c r="E165" s="184"/>
      <c r="F165" s="185"/>
      <c r="L165" s="131"/>
      <c r="M165" s="160" t="s">
        <v>200</v>
      </c>
      <c r="N165" s="155">
        <f>COUNTIFS(N19:N143,"=O",O19:O143,"=court")</f>
        <v>0</v>
      </c>
      <c r="O165" s="184"/>
      <c r="P165" s="185"/>
      <c r="Q165" s="46"/>
    </row>
    <row r="166" spans="3:19" hidden="1" x14ac:dyDescent="0.2">
      <c r="C166" s="160" t="s">
        <v>74</v>
      </c>
      <c r="D166" s="155">
        <f>COUNTIFS(D19:D143,"=D",E19:E143,"=court")</f>
        <v>0</v>
      </c>
      <c r="E166" s="184" t="s">
        <v>73</v>
      </c>
      <c r="F166" s="185">
        <f>COUNTIFS(D19:D143,"=C",E19:E143,"court")</f>
        <v>0</v>
      </c>
      <c r="L166" s="131"/>
      <c r="M166" s="160" t="s">
        <v>74</v>
      </c>
      <c r="N166" s="155">
        <f>COUNTIFS(N19:N143,"=D",O19:O143,"=court")</f>
        <v>0</v>
      </c>
      <c r="O166" s="184" t="s">
        <v>73</v>
      </c>
      <c r="P166" s="185">
        <f>COUNTIFS(N19:N143,"=C",O19:O143,"court")</f>
        <v>0</v>
      </c>
      <c r="Q166" s="46"/>
    </row>
    <row r="167" spans="3:19" hidden="1" x14ac:dyDescent="0.2">
      <c r="C167" s="166" t="s">
        <v>75</v>
      </c>
      <c r="D167" s="186">
        <f>COUNTIFS(D19:D143,"=G",E19:E143,"=court")</f>
        <v>0</v>
      </c>
      <c r="E167" s="187" t="s">
        <v>78</v>
      </c>
      <c r="F167" s="188">
        <f>COUNTIFS(D19:D143,"=V",E19:E143,"court")</f>
        <v>0</v>
      </c>
      <c r="L167" s="131"/>
      <c r="M167" s="166" t="s">
        <v>75</v>
      </c>
      <c r="N167" s="186">
        <f>COUNTIFS(N19:N143,"=G",O19:O143,"=court")</f>
        <v>0</v>
      </c>
      <c r="O167" s="187" t="s">
        <v>78</v>
      </c>
      <c r="P167" s="188">
        <f>COUNTIFS(N19:N143,"=V",O19:O143,"court")</f>
        <v>0</v>
      </c>
      <c r="Q167" s="46"/>
    </row>
    <row r="168" spans="3:19" hidden="1" x14ac:dyDescent="0.2">
      <c r="L168" s="131"/>
      <c r="M168" s="46"/>
      <c r="N168" s="127"/>
      <c r="O168" s="127"/>
      <c r="P168" s="46"/>
      <c r="Q168" s="46"/>
    </row>
    <row r="169" spans="3:19" hidden="1" x14ac:dyDescent="0.2">
      <c r="C169" s="156" t="s">
        <v>66</v>
      </c>
      <c r="D169" s="181">
        <f>COUNTIFS(D19:D143,"=A",E19:E143,"=void")</f>
        <v>0</v>
      </c>
      <c r="E169" s="182" t="s">
        <v>70</v>
      </c>
      <c r="F169" s="183">
        <f>COUNTIFS(D19:D143,"=H",E19:E143,"void")</f>
        <v>0</v>
      </c>
      <c r="L169" s="131"/>
      <c r="M169" s="156" t="s">
        <v>66</v>
      </c>
      <c r="N169" s="181">
        <f>COUNTIFS(N19:N143,"=A",O19:O143,"=void")</f>
        <v>0</v>
      </c>
      <c r="O169" s="182" t="s">
        <v>70</v>
      </c>
      <c r="P169" s="183">
        <f>COUNTIFS(N19:N143,"=H",O19:O143,"void")</f>
        <v>0</v>
      </c>
      <c r="Q169" s="46"/>
    </row>
    <row r="170" spans="3:19" hidden="1" x14ac:dyDescent="0.2">
      <c r="C170" s="160" t="s">
        <v>80</v>
      </c>
      <c r="D170" s="155">
        <f>COUNTIFS(D19:D143,"=F",E19:E143,"=void")</f>
        <v>0</v>
      </c>
      <c r="E170" s="184" t="s">
        <v>71</v>
      </c>
      <c r="F170" s="185">
        <f>COUNTIFS(D19:D143,"=L",E19:E143,"void")</f>
        <v>0</v>
      </c>
      <c r="L170" s="131"/>
      <c r="M170" s="160" t="s">
        <v>80</v>
      </c>
      <c r="N170" s="155">
        <f>COUNTIFS(N19:N143,"=F",O19:O143,"=void")</f>
        <v>0</v>
      </c>
      <c r="O170" s="184" t="s">
        <v>71</v>
      </c>
      <c r="P170" s="185">
        <f>COUNTIFS(N19:N143,"=L",O19:O143,"void")</f>
        <v>0</v>
      </c>
      <c r="Q170" s="46"/>
    </row>
    <row r="171" spans="3:19" hidden="1" x14ac:dyDescent="0.2">
      <c r="C171" s="160" t="s">
        <v>199</v>
      </c>
      <c r="D171" s="155">
        <f>COUNTIFS(D19:D143,"=O",E19:E143,"=void")</f>
        <v>0</v>
      </c>
      <c r="E171" s="184"/>
      <c r="F171" s="185"/>
      <c r="L171" s="131"/>
      <c r="M171" s="160" t="s">
        <v>199</v>
      </c>
      <c r="N171" s="155">
        <f>COUNTIFS(N19:N143,"=O",O19:O143,"=void")</f>
        <v>0</v>
      </c>
      <c r="O171" s="184"/>
      <c r="P171" s="185"/>
      <c r="Q171" s="46"/>
    </row>
    <row r="172" spans="3:19" hidden="1" x14ac:dyDescent="0.2">
      <c r="C172" s="160" t="s">
        <v>68</v>
      </c>
      <c r="D172" s="155">
        <f>COUNTIFS(D19:D143,"=D",E19:E143,"=void")</f>
        <v>0</v>
      </c>
      <c r="E172" s="184" t="s">
        <v>67</v>
      </c>
      <c r="F172" s="185">
        <f>COUNTIFS(D19:D143,"=C",E19:E143,"void")</f>
        <v>0</v>
      </c>
      <c r="L172" s="131"/>
      <c r="M172" s="160" t="s">
        <v>68</v>
      </c>
      <c r="N172" s="155">
        <f>COUNTIFS(N19:N143,"=D",O19:O143,"=void")</f>
        <v>0</v>
      </c>
      <c r="O172" s="184" t="s">
        <v>67</v>
      </c>
      <c r="P172" s="185">
        <f>COUNTIFS(N19:N143,"=C",O19:O143,"void")</f>
        <v>0</v>
      </c>
      <c r="Q172" s="46"/>
    </row>
    <row r="173" spans="3:19" hidden="1" x14ac:dyDescent="0.2">
      <c r="C173" s="166" t="s">
        <v>69</v>
      </c>
      <c r="D173" s="186">
        <f>COUNTIFS(D19:D143,"=G",E19:E143,"=void")</f>
        <v>0</v>
      </c>
      <c r="E173" s="187" t="s">
        <v>65</v>
      </c>
      <c r="F173" s="188">
        <f>COUNTIFS(D19:D143,"=V",E19:E143,"void")</f>
        <v>0</v>
      </c>
      <c r="L173" s="131"/>
      <c r="M173" s="166" t="s">
        <v>69</v>
      </c>
      <c r="N173" s="186">
        <f>COUNTIFS(N19:N143,"=G",O19:O143,"=void")</f>
        <v>0</v>
      </c>
      <c r="O173" s="187" t="s">
        <v>65</v>
      </c>
      <c r="P173" s="188">
        <f>COUNTIFS(N19:N143,"=V",O19:O143,"void")</f>
        <v>0</v>
      </c>
      <c r="Q173" s="46"/>
    </row>
    <row r="174" spans="3:19" ht="15" x14ac:dyDescent="0.25">
      <c r="S174" s="190" t="s">
        <v>194</v>
      </c>
    </row>
  </sheetData>
  <sheetProtection password="CA83" sheet="1" objects="1" scenarios="1"/>
  <mergeCells count="29">
    <mergeCell ref="H147:K147"/>
    <mergeCell ref="M13:Q13"/>
    <mergeCell ref="K10:Q10"/>
    <mergeCell ref="L18:M18"/>
    <mergeCell ref="H146:K146"/>
    <mergeCell ref="Q146:S146"/>
    <mergeCell ref="M16:Q16"/>
    <mergeCell ref="M14:Q14"/>
    <mergeCell ref="B1:K1"/>
    <mergeCell ref="B2:M2"/>
    <mergeCell ref="B9:H9"/>
    <mergeCell ref="B10:H10"/>
    <mergeCell ref="M15:Q15"/>
    <mergeCell ref="B13:B16"/>
    <mergeCell ref="L13:L16"/>
    <mergeCell ref="B8:H8"/>
    <mergeCell ref="K8:Q8"/>
    <mergeCell ref="C14:G14"/>
    <mergeCell ref="C16:G16"/>
    <mergeCell ref="K9:Q9"/>
    <mergeCell ref="C13:G13"/>
    <mergeCell ref="B18:C18"/>
    <mergeCell ref="O4:Q4"/>
    <mergeCell ref="O5:Q5"/>
    <mergeCell ref="G5:M5"/>
    <mergeCell ref="G4:M4"/>
    <mergeCell ref="C4:E4"/>
    <mergeCell ref="C15:G15"/>
    <mergeCell ref="G6:M6"/>
  </mergeCells>
  <conditionalFormatting sqref="O19:O143 E19:E143">
    <cfRule type="containsText" dxfId="4" priority="16" operator="containsText" text="void">
      <formula>NOT(ISERROR(SEARCH("void",E19)))</formula>
    </cfRule>
  </conditionalFormatting>
  <conditionalFormatting sqref="F19:F143">
    <cfRule type="cellIs" dxfId="3" priority="11" operator="greaterThan">
      <formula>0</formula>
    </cfRule>
  </conditionalFormatting>
  <conditionalFormatting sqref="C19">
    <cfRule type="expression" dxfId="2" priority="5">
      <formula>"f19&gt;0"</formula>
    </cfRule>
  </conditionalFormatting>
  <conditionalFormatting sqref="C19:C143">
    <cfRule type="expression" dxfId="1" priority="4">
      <formula>F19&gt;0</formula>
    </cfRule>
  </conditionalFormatting>
  <conditionalFormatting sqref="M19:M143">
    <cfRule type="expression" dxfId="0" priority="1">
      <formula>P19&gt;0</formula>
    </cfRule>
  </conditionalFormatting>
  <pageMargins left="0.5" right="0.5" top="0.5" bottom="0.25" header="0.3" footer="0.3"/>
  <pageSetup paperSize="5" scale="51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'dropdown menus'!$P$2:$P$4</xm:f>
          </x14:formula1>
          <xm:sqref>E19:E143 O19:O143</xm:sqref>
        </x14:dataValidation>
        <x14:dataValidation type="list" allowBlank="1" showInputMessage="1" showErrorMessage="1">
          <x14:formula1>
            <xm:f>'dropdown menus'!$C$3:$C$11</xm:f>
          </x14:formula1>
          <xm:sqref>D19:D143 N19:N143</xm:sqref>
        </x14:dataValidation>
        <x14:dataValidation type="list" allowBlank="1" showInputMessage="1" showErrorMessage="1">
          <x14:formula1>
            <xm:f>'dropdown menus'!$A$3:$A$85</xm:f>
          </x14:formula1>
          <xm:sqref>G5:M5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63"/>
  <sheetViews>
    <sheetView zoomScale="70" zoomScaleNormal="70" zoomScaleSheetLayoutView="70" workbookViewId="0">
      <selection activeCell="L19" sqref="L19:L21"/>
    </sheetView>
  </sheetViews>
  <sheetFormatPr defaultColWidth="8.85546875" defaultRowHeight="12.75" x14ac:dyDescent="0.2"/>
  <cols>
    <col min="1" max="1" width="8.85546875" style="46" customWidth="1"/>
    <col min="2" max="2" width="8.7109375" style="46" customWidth="1"/>
    <col min="3" max="3" width="12" style="46" customWidth="1"/>
    <col min="4" max="4" width="18.5703125" style="46" customWidth="1"/>
    <col min="5" max="5" width="13.42578125" style="46" customWidth="1"/>
    <col min="6" max="6" width="9.42578125" style="46" customWidth="1"/>
    <col min="7" max="7" width="2.7109375" style="46" customWidth="1"/>
    <col min="8" max="8" width="6" style="46" customWidth="1"/>
    <col min="9" max="9" width="8.28515625" style="46" customWidth="1"/>
    <col min="10" max="10" width="12" style="46" customWidth="1"/>
    <col min="11" max="11" width="14" style="46" customWidth="1"/>
    <col min="12" max="12" width="18.5703125" style="46" customWidth="1"/>
    <col min="13" max="13" width="3.28515625" style="46" customWidth="1"/>
    <col min="14" max="14" width="11.42578125" style="46" customWidth="1"/>
    <col min="15" max="15" width="12.85546875" style="46" customWidth="1"/>
    <col min="16" max="16" width="7.7109375" style="46" customWidth="1"/>
    <col min="17" max="17" width="18.28515625" style="46" customWidth="1"/>
    <col min="18" max="18" width="9.140625" style="46" hidden="1" customWidth="1"/>
    <col min="19" max="16384" width="8.85546875" style="46"/>
  </cols>
  <sheetData>
    <row r="1" spans="1:17" ht="18" x14ac:dyDescent="0.25">
      <c r="A1" s="42" t="str">
        <f>'Agency Remit pg1'!B1</f>
        <v>REMITTANCE OF PERMIT FEES AND VOLUNTARY PENALTIES</v>
      </c>
      <c r="B1" s="42"/>
      <c r="C1" s="43"/>
      <c r="D1" s="43"/>
      <c r="E1" s="43"/>
      <c r="F1" s="43"/>
      <c r="G1" s="43"/>
      <c r="H1" s="43"/>
      <c r="I1" s="43"/>
      <c r="J1" s="42"/>
      <c r="K1" s="44"/>
      <c r="L1" s="44"/>
      <c r="M1" s="44"/>
      <c r="N1" s="44"/>
      <c r="O1" s="44"/>
      <c r="P1" s="44"/>
      <c r="Q1" s="45"/>
    </row>
    <row r="2" spans="1:17" ht="18" x14ac:dyDescent="0.25">
      <c r="A2" s="44" t="str">
        <f>'Agency Remit pg1'!B2</f>
        <v>REMISE DES DROITS DE PERMIS ET DES AMENDES VOLONTAIRES PAYÉES</v>
      </c>
      <c r="B2" s="44"/>
      <c r="C2" s="43"/>
      <c r="D2" s="43"/>
      <c r="E2" s="43"/>
      <c r="F2" s="43"/>
      <c r="G2" s="43"/>
      <c r="H2" s="43"/>
      <c r="I2" s="43"/>
      <c r="J2" s="44"/>
      <c r="K2" s="44"/>
      <c r="L2" s="44"/>
      <c r="M2" s="44"/>
      <c r="N2" s="44"/>
      <c r="O2" s="44"/>
      <c r="P2" s="44"/>
      <c r="Q2" s="45"/>
    </row>
    <row r="3" spans="1:17" ht="18" x14ac:dyDescent="0.25">
      <c r="A3" s="43"/>
      <c r="B3" s="43"/>
      <c r="C3" s="43"/>
      <c r="D3" s="43"/>
      <c r="E3" s="43"/>
      <c r="F3" s="43"/>
      <c r="G3" s="43"/>
      <c r="H3" s="43"/>
      <c r="I3" s="43"/>
      <c r="J3" s="47"/>
      <c r="K3" s="48"/>
      <c r="L3" s="48"/>
      <c r="M3" s="45"/>
      <c r="N3" s="45"/>
      <c r="O3" s="45"/>
      <c r="P3" s="43"/>
      <c r="Q3" s="45"/>
    </row>
    <row r="4" spans="1:17" ht="18" x14ac:dyDescent="0.25">
      <c r="A4" s="266" t="str">
        <f>'Agency Remit pg1'!C4</f>
        <v>DATE</v>
      </c>
      <c r="B4" s="267"/>
      <c r="C4" s="268"/>
      <c r="D4" s="43"/>
      <c r="F4" s="326" t="str">
        <f>'Agency Remit pg1'!G4</f>
        <v xml:space="preserve">Office No. / N° du bureau &amp; AGENCY </v>
      </c>
      <c r="G4" s="326"/>
      <c r="H4" s="326"/>
      <c r="I4" s="326"/>
      <c r="J4" s="326"/>
      <c r="K4" s="326"/>
      <c r="M4" s="326" t="str">
        <f>'Agency Remit pg1'!O4</f>
        <v>Signature:</v>
      </c>
      <c r="N4" s="326"/>
      <c r="O4" s="326"/>
      <c r="P4" s="326"/>
      <c r="Q4" s="326"/>
    </row>
    <row r="5" spans="1:17" ht="18" x14ac:dyDescent="0.25">
      <c r="A5" s="39" t="str">
        <f>'Agency Remit pg1'!C5</f>
        <v>D/J</v>
      </c>
      <c r="B5" s="39" t="str">
        <f>'Agency Remit pg1'!D5</f>
        <v>M/M</v>
      </c>
      <c r="C5" s="39" t="str">
        <f>'Agency Remit pg1'!E5</f>
        <v>Y/A</v>
      </c>
      <c r="D5" s="43"/>
      <c r="F5" s="327">
        <f>'Agency Remit pg1'!G5</f>
        <v>0</v>
      </c>
      <c r="G5" s="327"/>
      <c r="H5" s="327"/>
      <c r="I5" s="327"/>
      <c r="J5" s="327"/>
      <c r="K5" s="327"/>
      <c r="M5" s="327">
        <f>'Agency Remit pg1'!O5</f>
        <v>0</v>
      </c>
      <c r="N5" s="327"/>
      <c r="O5" s="327"/>
      <c r="P5" s="327"/>
      <c r="Q5" s="327"/>
    </row>
    <row r="6" spans="1:17" ht="18" x14ac:dyDescent="0.25">
      <c r="A6" s="49">
        <f>'Agency Remit pg1'!C6</f>
        <v>0</v>
      </c>
      <c r="B6" s="49">
        <f>'Agency Remit pg1'!D6</f>
        <v>0</v>
      </c>
      <c r="C6" s="49">
        <f>'Agency Remit pg1'!E6</f>
        <v>0</v>
      </c>
      <c r="D6" s="43"/>
      <c r="E6" s="43"/>
      <c r="F6" s="43"/>
      <c r="G6" s="43"/>
      <c r="H6" s="43"/>
      <c r="I6" s="43"/>
      <c r="J6" s="43"/>
      <c r="K6" s="48"/>
      <c r="L6" s="48"/>
      <c r="M6" s="48"/>
      <c r="N6" s="50"/>
      <c r="O6" s="50"/>
      <c r="P6" s="50"/>
      <c r="Q6" s="50"/>
    </row>
    <row r="7" spans="1:17" ht="18" x14ac:dyDescent="0.25">
      <c r="A7" s="51"/>
      <c r="B7" s="51"/>
      <c r="C7" s="51"/>
      <c r="D7" s="43"/>
      <c r="E7" s="43"/>
      <c r="F7" s="43"/>
      <c r="G7" s="43"/>
      <c r="H7" s="43"/>
      <c r="I7" s="43"/>
      <c r="J7" s="43"/>
      <c r="K7" s="48"/>
      <c r="L7" s="48"/>
      <c r="M7" s="48"/>
      <c r="N7" s="50"/>
      <c r="O7" s="50"/>
      <c r="P7" s="50"/>
      <c r="Q7" s="50"/>
    </row>
    <row r="8" spans="1:17" ht="18" x14ac:dyDescent="0.25">
      <c r="A8" s="51"/>
      <c r="B8" s="51"/>
      <c r="C8" s="51"/>
      <c r="D8" s="43"/>
      <c r="E8" s="43"/>
      <c r="F8" s="43"/>
      <c r="G8" s="43"/>
      <c r="H8" s="43"/>
      <c r="I8" s="43"/>
      <c r="J8" s="43"/>
      <c r="K8" s="48"/>
      <c r="L8" s="48"/>
      <c r="M8" s="48"/>
      <c r="N8" s="50"/>
      <c r="O8" s="50"/>
      <c r="P8" s="50"/>
      <c r="Q8" s="50"/>
    </row>
    <row r="9" spans="1:17" ht="18" x14ac:dyDescent="0.25">
      <c r="A9" s="51"/>
      <c r="B9" s="51"/>
      <c r="C9" s="51"/>
      <c r="D9" s="43"/>
      <c r="E9" s="43"/>
      <c r="F9" s="43"/>
      <c r="G9" s="43"/>
      <c r="H9" s="43"/>
      <c r="I9" s="43"/>
      <c r="J9" s="43"/>
      <c r="K9" s="48"/>
      <c r="L9" s="48"/>
      <c r="M9" s="48"/>
      <c r="N9" s="50"/>
      <c r="O9" s="50"/>
      <c r="P9" s="50"/>
      <c r="Q9" s="50"/>
    </row>
    <row r="10" spans="1:17" ht="18" x14ac:dyDescent="0.25">
      <c r="A10" s="51"/>
      <c r="B10" s="51"/>
      <c r="C10" s="51"/>
      <c r="D10" s="43"/>
      <c r="E10" s="43"/>
      <c r="F10" s="43"/>
      <c r="G10" s="43"/>
      <c r="H10" s="43"/>
      <c r="I10" s="43"/>
      <c r="J10" s="43"/>
      <c r="K10" s="48"/>
      <c r="L10" s="48"/>
      <c r="M10" s="48"/>
      <c r="N10" s="50"/>
      <c r="O10" s="50"/>
      <c r="P10" s="50"/>
      <c r="Q10" s="50"/>
    </row>
    <row r="11" spans="1:17" ht="18" x14ac:dyDescent="0.25">
      <c r="A11" s="51"/>
      <c r="B11" s="51"/>
      <c r="C11" s="51"/>
      <c r="D11" s="43"/>
      <c r="E11" s="43"/>
      <c r="F11" s="43"/>
      <c r="G11" s="43"/>
      <c r="H11" s="43"/>
      <c r="I11" s="43"/>
      <c r="J11" s="43"/>
      <c r="K11" s="48"/>
      <c r="L11" s="48"/>
      <c r="M11" s="48"/>
      <c r="N11" s="50"/>
      <c r="O11" s="50"/>
      <c r="P11" s="50"/>
      <c r="Q11" s="50"/>
    </row>
    <row r="12" spans="1:17" ht="18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8"/>
      <c r="K12" s="48"/>
      <c r="L12" s="48"/>
      <c r="M12" s="50"/>
      <c r="N12" s="50"/>
      <c r="O12" s="50"/>
      <c r="P12" s="50"/>
      <c r="Q12" s="50"/>
    </row>
    <row r="13" spans="1:17" ht="18.75" thickBot="1" x14ac:dyDescent="0.25">
      <c r="A13" s="52"/>
      <c r="B13" s="52"/>
      <c r="C13" s="52"/>
      <c r="D13" s="52"/>
      <c r="E13" s="52"/>
      <c r="F13" s="52"/>
      <c r="G13" s="52"/>
      <c r="H13" s="53"/>
      <c r="I13" s="53"/>
      <c r="J13" s="52"/>
      <c r="K13" s="52"/>
      <c r="L13" s="52"/>
      <c r="M13" s="52"/>
      <c r="N13" s="52"/>
      <c r="O13" s="52"/>
      <c r="P13" s="52"/>
      <c r="Q13" s="52"/>
    </row>
    <row r="14" spans="1:17" ht="16.5" thickTop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5"/>
      <c r="L14" s="56"/>
      <c r="M14" s="56"/>
      <c r="N14" s="56"/>
      <c r="O14" s="56"/>
      <c r="P14" s="56"/>
      <c r="Q14" s="56"/>
    </row>
    <row r="15" spans="1:17" ht="16.5" thickBot="1" x14ac:dyDescent="0.3">
      <c r="A15" s="57" t="s">
        <v>32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9"/>
    </row>
    <row r="16" spans="1:17" ht="108" x14ac:dyDescent="0.25">
      <c r="A16" s="228" t="s">
        <v>31</v>
      </c>
      <c r="B16" s="330"/>
      <c r="C16" s="330"/>
      <c r="D16" s="330"/>
      <c r="E16" s="330"/>
      <c r="F16" s="330"/>
      <c r="G16" s="330"/>
      <c r="H16" s="60"/>
      <c r="I16" s="61" t="s">
        <v>98</v>
      </c>
      <c r="J16" s="62" t="s">
        <v>64</v>
      </c>
      <c r="K16" s="62" t="s">
        <v>97</v>
      </c>
      <c r="L16" s="62" t="s">
        <v>99</v>
      </c>
      <c r="M16" s="63" t="s">
        <v>106</v>
      </c>
      <c r="N16" s="328" t="s">
        <v>60</v>
      </c>
      <c r="O16" s="328"/>
      <c r="P16" s="328"/>
      <c r="Q16" s="329"/>
    </row>
    <row r="17" spans="1:17" ht="16.5" x14ac:dyDescent="0.25">
      <c r="A17" s="244" t="s">
        <v>36</v>
      </c>
      <c r="B17" s="241"/>
      <c r="C17" s="241"/>
      <c r="D17" s="241"/>
      <c r="E17" s="241"/>
      <c r="F17" s="241"/>
      <c r="G17" s="241"/>
      <c r="H17" s="238"/>
      <c r="I17" s="231">
        <v>622</v>
      </c>
      <c r="J17" s="313"/>
      <c r="K17" s="313"/>
      <c r="L17" s="339"/>
      <c r="M17" s="345"/>
      <c r="N17" s="293"/>
      <c r="O17" s="293"/>
      <c r="P17" s="293"/>
      <c r="Q17" s="294"/>
    </row>
    <row r="18" spans="1:17" ht="16.5" x14ac:dyDescent="0.25">
      <c r="A18" s="242" t="s">
        <v>30</v>
      </c>
      <c r="B18" s="243"/>
      <c r="C18" s="243"/>
      <c r="D18" s="243"/>
      <c r="E18" s="243"/>
      <c r="F18" s="243"/>
      <c r="G18" s="243"/>
      <c r="H18" s="239"/>
      <c r="I18" s="232"/>
      <c r="J18" s="313"/>
      <c r="K18" s="313"/>
      <c r="L18" s="339"/>
      <c r="M18" s="321"/>
      <c r="N18" s="293"/>
      <c r="O18" s="293"/>
      <c r="P18" s="293"/>
      <c r="Q18" s="294"/>
    </row>
    <row r="19" spans="1:17" ht="16.5" x14ac:dyDescent="0.25">
      <c r="A19" s="240" t="s">
        <v>39</v>
      </c>
      <c r="B19" s="241"/>
      <c r="C19" s="241"/>
      <c r="D19" s="241"/>
      <c r="E19" s="241"/>
      <c r="F19" s="241"/>
      <c r="G19" s="241"/>
      <c r="H19" s="276" t="s">
        <v>0</v>
      </c>
      <c r="I19" s="231">
        <v>623</v>
      </c>
      <c r="J19" s="338"/>
      <c r="K19" s="338"/>
      <c r="L19" s="339"/>
      <c r="M19" s="340"/>
      <c r="N19" s="343"/>
      <c r="O19" s="343"/>
      <c r="P19" s="343"/>
      <c r="Q19" s="344"/>
    </row>
    <row r="20" spans="1:17" ht="16.5" x14ac:dyDescent="0.25">
      <c r="A20" s="249" t="s">
        <v>37</v>
      </c>
      <c r="B20" s="250"/>
      <c r="C20" s="250"/>
      <c r="D20" s="250"/>
      <c r="E20" s="250"/>
      <c r="F20" s="250"/>
      <c r="G20" s="250"/>
      <c r="H20" s="277"/>
      <c r="I20" s="235"/>
      <c r="J20" s="338"/>
      <c r="K20" s="338"/>
      <c r="L20" s="339"/>
      <c r="M20" s="341"/>
      <c r="N20" s="343"/>
      <c r="O20" s="343"/>
      <c r="P20" s="343"/>
      <c r="Q20" s="344"/>
    </row>
    <row r="21" spans="1:17" ht="16.5" x14ac:dyDescent="0.25">
      <c r="A21" s="242" t="s">
        <v>38</v>
      </c>
      <c r="B21" s="243"/>
      <c r="C21" s="243"/>
      <c r="D21" s="243"/>
      <c r="E21" s="243"/>
      <c r="F21" s="243"/>
      <c r="G21" s="243"/>
      <c r="H21" s="278"/>
      <c r="I21" s="232"/>
      <c r="J21" s="338"/>
      <c r="K21" s="338"/>
      <c r="L21" s="339"/>
      <c r="M21" s="342"/>
      <c r="N21" s="343"/>
      <c r="O21" s="343"/>
      <c r="P21" s="343"/>
      <c r="Q21" s="344"/>
    </row>
    <row r="22" spans="1:17" ht="16.5" x14ac:dyDescent="0.25">
      <c r="A22" s="244" t="s">
        <v>40</v>
      </c>
      <c r="B22" s="241"/>
      <c r="C22" s="241"/>
      <c r="D22" s="241"/>
      <c r="E22" s="241"/>
      <c r="F22" s="241"/>
      <c r="G22" s="241"/>
      <c r="H22" s="276" t="s">
        <v>0</v>
      </c>
      <c r="I22" s="231">
        <v>625</v>
      </c>
      <c r="J22" s="313"/>
      <c r="K22" s="313"/>
      <c r="L22" s="314"/>
      <c r="M22" s="291"/>
      <c r="N22" s="293"/>
      <c r="O22" s="293"/>
      <c r="P22" s="293"/>
      <c r="Q22" s="294"/>
    </row>
    <row r="23" spans="1:17" ht="16.5" x14ac:dyDescent="0.25">
      <c r="A23" s="242" t="s">
        <v>41</v>
      </c>
      <c r="B23" s="243"/>
      <c r="C23" s="243"/>
      <c r="D23" s="243"/>
      <c r="E23" s="243"/>
      <c r="F23" s="243"/>
      <c r="G23" s="243"/>
      <c r="H23" s="278"/>
      <c r="I23" s="232"/>
      <c r="J23" s="313"/>
      <c r="K23" s="313"/>
      <c r="L23" s="314"/>
      <c r="M23" s="292"/>
      <c r="N23" s="293"/>
      <c r="O23" s="293"/>
      <c r="P23" s="293"/>
      <c r="Q23" s="294"/>
    </row>
    <row r="24" spans="1:17" ht="16.5" x14ac:dyDescent="0.25">
      <c r="A24" s="244" t="s">
        <v>42</v>
      </c>
      <c r="B24" s="241"/>
      <c r="C24" s="241"/>
      <c r="D24" s="241"/>
      <c r="E24" s="241"/>
      <c r="F24" s="241"/>
      <c r="G24" s="241"/>
      <c r="H24" s="276" t="s">
        <v>0</v>
      </c>
      <c r="I24" s="231">
        <v>627</v>
      </c>
      <c r="J24" s="313"/>
      <c r="K24" s="313"/>
      <c r="L24" s="339"/>
      <c r="M24" s="291"/>
      <c r="N24" s="293"/>
      <c r="O24" s="293"/>
      <c r="P24" s="293"/>
      <c r="Q24" s="294"/>
    </row>
    <row r="25" spans="1:17" ht="17.25" thickBot="1" x14ac:dyDescent="0.3">
      <c r="A25" s="247" t="s">
        <v>43</v>
      </c>
      <c r="B25" s="248"/>
      <c r="C25" s="248"/>
      <c r="D25" s="248"/>
      <c r="E25" s="248"/>
      <c r="F25" s="248"/>
      <c r="G25" s="248"/>
      <c r="H25" s="279"/>
      <c r="I25" s="234"/>
      <c r="J25" s="346"/>
      <c r="K25" s="346"/>
      <c r="L25" s="347"/>
      <c r="M25" s="272"/>
      <c r="N25" s="311"/>
      <c r="O25" s="311"/>
      <c r="P25" s="311"/>
      <c r="Q25" s="312"/>
    </row>
    <row r="26" spans="1:17" ht="31.5" customHeight="1" thickBot="1" x14ac:dyDescent="0.3">
      <c r="A26" s="273" t="s">
        <v>44</v>
      </c>
      <c r="B26" s="274"/>
      <c r="C26" s="274"/>
      <c r="D26" s="274"/>
      <c r="E26" s="274"/>
      <c r="F26" s="274"/>
      <c r="G26" s="274"/>
      <c r="H26" s="275"/>
      <c r="I26" s="64">
        <v>901</v>
      </c>
      <c r="J26" s="65">
        <f>SUM(J17:J25)</f>
        <v>0</v>
      </c>
      <c r="K26" s="65">
        <f>SUM(K17:K25)</f>
        <v>0</v>
      </c>
      <c r="L26" s="66">
        <f>SUM(L17:L25)</f>
        <v>0</v>
      </c>
      <c r="M26" s="4"/>
      <c r="N26" s="315"/>
      <c r="O26" s="315"/>
      <c r="P26" s="315"/>
      <c r="Q26" s="316"/>
    </row>
    <row r="27" spans="1:17" ht="16.5" x14ac:dyDescent="0.25">
      <c r="A27" s="245" t="s">
        <v>45</v>
      </c>
      <c r="B27" s="246"/>
      <c r="C27" s="246"/>
      <c r="D27" s="246"/>
      <c r="E27" s="246"/>
      <c r="F27" s="246"/>
      <c r="G27" s="246"/>
      <c r="H27" s="280"/>
      <c r="I27" s="236">
        <v>840</v>
      </c>
      <c r="J27" s="317"/>
      <c r="K27" s="317"/>
      <c r="L27" s="318"/>
      <c r="M27" s="319"/>
      <c r="N27" s="321"/>
      <c r="O27" s="321"/>
      <c r="P27" s="321"/>
      <c r="Q27" s="322"/>
    </row>
    <row r="28" spans="1:17" ht="16.5" x14ac:dyDescent="0.25">
      <c r="A28" s="242" t="s">
        <v>46</v>
      </c>
      <c r="B28" s="243"/>
      <c r="C28" s="243"/>
      <c r="D28" s="243"/>
      <c r="E28" s="243"/>
      <c r="F28" s="243"/>
      <c r="G28" s="243"/>
      <c r="H28" s="281"/>
      <c r="I28" s="232"/>
      <c r="J28" s="286"/>
      <c r="K28" s="286"/>
      <c r="L28" s="290"/>
      <c r="M28" s="320"/>
      <c r="N28" s="293"/>
      <c r="O28" s="293"/>
      <c r="P28" s="293"/>
      <c r="Q28" s="294"/>
    </row>
    <row r="29" spans="1:17" ht="16.5" x14ac:dyDescent="0.25">
      <c r="A29" s="244" t="s">
        <v>47</v>
      </c>
      <c r="B29" s="241"/>
      <c r="C29" s="241"/>
      <c r="D29" s="241"/>
      <c r="E29" s="241"/>
      <c r="F29" s="241"/>
      <c r="G29" s="241"/>
      <c r="H29" s="282" t="s">
        <v>196</v>
      </c>
      <c r="I29" s="231">
        <v>872</v>
      </c>
      <c r="J29" s="325">
        <f>SUM('Agency Remit pg1'!D170+'Agency Remit pg1'!N170)+('Agency Remit pg1'!D171+'Agency Remit pg1'!N171)</f>
        <v>0</v>
      </c>
      <c r="K29" s="287">
        <f>SUM('Agency Remit pg1'!D152+'Agency Remit pg1'!N152)+('Agency Remit pg1'!D153+'Agency Remit pg1'!N153)-J29</f>
        <v>0</v>
      </c>
      <c r="L29" s="309">
        <f>SUM('Agency Remit pg1'!D158+'Agency Remit pg1'!N158)+('Agency Remit pg1'!D159+'Agency Remit pg1'!N159)</f>
        <v>0</v>
      </c>
      <c r="M29" s="291"/>
      <c r="N29" s="293"/>
      <c r="O29" s="293"/>
      <c r="P29" s="293"/>
      <c r="Q29" s="294"/>
    </row>
    <row r="30" spans="1:17" ht="16.5" x14ac:dyDescent="0.25">
      <c r="A30" s="242" t="s">
        <v>48</v>
      </c>
      <c r="B30" s="243"/>
      <c r="C30" s="243"/>
      <c r="D30" s="243"/>
      <c r="E30" s="243"/>
      <c r="F30" s="243"/>
      <c r="G30" s="243"/>
      <c r="H30" s="283"/>
      <c r="I30" s="232"/>
      <c r="J30" s="317"/>
      <c r="K30" s="288"/>
      <c r="L30" s="310"/>
      <c r="M30" s="292"/>
      <c r="N30" s="293"/>
      <c r="O30" s="293"/>
      <c r="P30" s="293"/>
      <c r="Q30" s="294"/>
    </row>
    <row r="31" spans="1:17" ht="16.5" x14ac:dyDescent="0.25">
      <c r="A31" s="244" t="s">
        <v>50</v>
      </c>
      <c r="B31" s="241"/>
      <c r="C31" s="241"/>
      <c r="D31" s="241"/>
      <c r="E31" s="241"/>
      <c r="F31" s="241"/>
      <c r="G31" s="241"/>
      <c r="H31" s="284" t="s">
        <v>7</v>
      </c>
      <c r="I31" s="231">
        <v>861</v>
      </c>
      <c r="J31" s="286">
        <f>SUM('Agency Remit pg1'!F173+'Agency Remit pg1'!P173)</f>
        <v>0</v>
      </c>
      <c r="K31" s="287">
        <f>SUM('Agency Remit pg1'!F155+'Agency Remit pg1'!P155)-J31</f>
        <v>0</v>
      </c>
      <c r="L31" s="323">
        <f>SUM('Agency Remit pg1'!F161+'Agency Remit pg1'!P161)</f>
        <v>0</v>
      </c>
      <c r="M31" s="291"/>
      <c r="N31" s="293"/>
      <c r="O31" s="293"/>
      <c r="P31" s="293"/>
      <c r="Q31" s="294"/>
    </row>
    <row r="32" spans="1:17" ht="16.5" x14ac:dyDescent="0.25">
      <c r="A32" s="242" t="s">
        <v>49</v>
      </c>
      <c r="B32" s="243"/>
      <c r="C32" s="243"/>
      <c r="D32" s="243"/>
      <c r="E32" s="243"/>
      <c r="F32" s="243"/>
      <c r="G32" s="243"/>
      <c r="H32" s="285"/>
      <c r="I32" s="232"/>
      <c r="J32" s="286"/>
      <c r="K32" s="288"/>
      <c r="L32" s="324"/>
      <c r="M32" s="292"/>
      <c r="N32" s="293"/>
      <c r="O32" s="293"/>
      <c r="P32" s="293"/>
      <c r="Q32" s="294"/>
    </row>
    <row r="33" spans="1:17" ht="16.5" x14ac:dyDescent="0.25">
      <c r="A33" s="244" t="s">
        <v>113</v>
      </c>
      <c r="B33" s="241"/>
      <c r="C33" s="241"/>
      <c r="D33" s="241"/>
      <c r="E33" s="241"/>
      <c r="F33" s="241"/>
      <c r="G33" s="241"/>
      <c r="H33" s="252" t="s">
        <v>6</v>
      </c>
      <c r="I33" s="231">
        <v>863</v>
      </c>
      <c r="J33" s="286">
        <f>SUM('Agency Remit pg1'!D169+'Agency Remit pg1'!N169)</f>
        <v>0</v>
      </c>
      <c r="K33" s="287">
        <f>SUM('Agency Remit pg1'!D151+'Agency Remit pg1'!N151)-J33</f>
        <v>0</v>
      </c>
      <c r="L33" s="309">
        <f>SUM('Agency Remit pg1'!D157+'Agency Remit pg1'!N157)</f>
        <v>0</v>
      </c>
      <c r="M33" s="291"/>
      <c r="N33" s="293"/>
      <c r="O33" s="293"/>
      <c r="P33" s="293"/>
      <c r="Q33" s="294"/>
    </row>
    <row r="34" spans="1:17" ht="16.5" x14ac:dyDescent="0.25">
      <c r="A34" s="242" t="s">
        <v>114</v>
      </c>
      <c r="B34" s="243"/>
      <c r="C34" s="243"/>
      <c r="D34" s="243"/>
      <c r="E34" s="243"/>
      <c r="F34" s="243"/>
      <c r="G34" s="243"/>
      <c r="H34" s="253"/>
      <c r="I34" s="232"/>
      <c r="J34" s="286"/>
      <c r="K34" s="288"/>
      <c r="L34" s="310"/>
      <c r="M34" s="292"/>
      <c r="N34" s="293"/>
      <c r="O34" s="293"/>
      <c r="P34" s="293"/>
      <c r="Q34" s="294"/>
    </row>
    <row r="35" spans="1:17" ht="16.5" x14ac:dyDescent="0.25">
      <c r="A35" s="244" t="s">
        <v>51</v>
      </c>
      <c r="B35" s="241"/>
      <c r="C35" s="241"/>
      <c r="D35" s="241"/>
      <c r="E35" s="241"/>
      <c r="F35" s="241"/>
      <c r="G35" s="241"/>
      <c r="H35" s="252" t="s">
        <v>5</v>
      </c>
      <c r="I35" s="237">
        <v>865</v>
      </c>
      <c r="J35" s="286">
        <f>SUM('Agency Remit pg1'!F172+'Agency Remit pg1'!P172)</f>
        <v>0</v>
      </c>
      <c r="K35" s="287">
        <f>SUM('Agency Remit pg1'!F154+'Agency Remit pg1'!P154)-J35</f>
        <v>0</v>
      </c>
      <c r="L35" s="309">
        <f>SUM('Agency Remit pg1'!F160+'Agency Remit pg1'!P160)</f>
        <v>0</v>
      </c>
      <c r="M35" s="291"/>
      <c r="N35" s="293"/>
      <c r="O35" s="293"/>
      <c r="P35" s="293"/>
      <c r="Q35" s="294"/>
    </row>
    <row r="36" spans="1:17" ht="16.5" x14ac:dyDescent="0.25">
      <c r="A36" s="242" t="s">
        <v>52</v>
      </c>
      <c r="B36" s="243"/>
      <c r="C36" s="243"/>
      <c r="D36" s="243"/>
      <c r="E36" s="243"/>
      <c r="F36" s="243"/>
      <c r="G36" s="243"/>
      <c r="H36" s="253"/>
      <c r="I36" s="232"/>
      <c r="J36" s="286"/>
      <c r="K36" s="288"/>
      <c r="L36" s="310"/>
      <c r="M36" s="292"/>
      <c r="N36" s="293"/>
      <c r="O36" s="293"/>
      <c r="P36" s="293"/>
      <c r="Q36" s="294"/>
    </row>
    <row r="37" spans="1:17" ht="16.5" x14ac:dyDescent="0.25">
      <c r="A37" s="244" t="s">
        <v>56</v>
      </c>
      <c r="B37" s="241"/>
      <c r="C37" s="241"/>
      <c r="D37" s="241"/>
      <c r="E37" s="241"/>
      <c r="F37" s="241"/>
      <c r="G37" s="241"/>
      <c r="H37" s="252" t="s">
        <v>4</v>
      </c>
      <c r="I37" s="237">
        <v>867</v>
      </c>
      <c r="J37" s="286">
        <f>SUM('Agency Remit pg1'!F169+'Agency Remit pg1'!P169)</f>
        <v>0</v>
      </c>
      <c r="K37" s="287">
        <f>SUM('Agency Remit pg1'!F151+'Agency Remit pg1'!P151)-J37</f>
        <v>0</v>
      </c>
      <c r="L37" s="289">
        <f>SUM('Agency Remit pg1'!F157+'Agency Remit pg1'!P157)</f>
        <v>0</v>
      </c>
      <c r="M37" s="291"/>
      <c r="N37" s="293"/>
      <c r="O37" s="293"/>
      <c r="P37" s="293"/>
      <c r="Q37" s="294"/>
    </row>
    <row r="38" spans="1:17" ht="16.5" x14ac:dyDescent="0.25">
      <c r="A38" s="242" t="s">
        <v>57</v>
      </c>
      <c r="B38" s="243"/>
      <c r="C38" s="243"/>
      <c r="D38" s="243"/>
      <c r="E38" s="243"/>
      <c r="F38" s="243"/>
      <c r="G38" s="243"/>
      <c r="H38" s="253"/>
      <c r="I38" s="232"/>
      <c r="J38" s="286"/>
      <c r="K38" s="288"/>
      <c r="L38" s="290"/>
      <c r="M38" s="292"/>
      <c r="N38" s="293"/>
      <c r="O38" s="293"/>
      <c r="P38" s="293"/>
      <c r="Q38" s="294"/>
    </row>
    <row r="39" spans="1:17" ht="16.5" x14ac:dyDescent="0.25">
      <c r="A39" s="244" t="s">
        <v>53</v>
      </c>
      <c r="B39" s="241"/>
      <c r="C39" s="241"/>
      <c r="D39" s="241"/>
      <c r="E39" s="241"/>
      <c r="F39" s="241"/>
      <c r="G39" s="241"/>
      <c r="H39" s="252" t="s">
        <v>3</v>
      </c>
      <c r="I39" s="231">
        <v>869</v>
      </c>
      <c r="J39" s="286">
        <f>SUM('Agency Remit pg1'!D172+'Agency Remit pg1'!N172)</f>
        <v>0</v>
      </c>
      <c r="K39" s="287">
        <f>SUM('Agency Remit pg1'!D154+'Agency Remit pg1'!N154)-J39</f>
        <v>0</v>
      </c>
      <c r="L39" s="309">
        <f>SUM('Agency Remit pg1'!D160+'Agency Remit pg1'!N160)</f>
        <v>0</v>
      </c>
      <c r="M39" s="291"/>
      <c r="N39" s="293"/>
      <c r="O39" s="293"/>
      <c r="P39" s="293"/>
      <c r="Q39" s="294"/>
    </row>
    <row r="40" spans="1:17" ht="16.5" x14ac:dyDescent="0.25">
      <c r="A40" s="242" t="s">
        <v>54</v>
      </c>
      <c r="B40" s="243"/>
      <c r="C40" s="243"/>
      <c r="D40" s="243"/>
      <c r="E40" s="243"/>
      <c r="F40" s="243"/>
      <c r="G40" s="243"/>
      <c r="H40" s="253"/>
      <c r="I40" s="232"/>
      <c r="J40" s="286"/>
      <c r="K40" s="288"/>
      <c r="L40" s="310"/>
      <c r="M40" s="292"/>
      <c r="N40" s="293"/>
      <c r="O40" s="293"/>
      <c r="P40" s="293"/>
      <c r="Q40" s="294"/>
    </row>
    <row r="41" spans="1:17" ht="16.5" x14ac:dyDescent="0.25">
      <c r="A41" s="244" t="s">
        <v>55</v>
      </c>
      <c r="B41" s="251"/>
      <c r="C41" s="251"/>
      <c r="D41" s="251"/>
      <c r="E41" s="251"/>
      <c r="F41" s="251"/>
      <c r="G41" s="251"/>
      <c r="H41" s="252" t="s">
        <v>2</v>
      </c>
      <c r="I41" s="231">
        <v>871</v>
      </c>
      <c r="J41" s="286">
        <f>SUM('Agency Remit pg1'!F170+'Agency Remit pg1'!P170)</f>
        <v>0</v>
      </c>
      <c r="K41" s="287">
        <f>SUM('Agency Remit pg1'!F152+'Agency Remit pg1'!P152)-J41</f>
        <v>0</v>
      </c>
      <c r="L41" s="289">
        <f>SUM('Agency Remit pg1'!F158+'Agency Remit pg1'!P158)</f>
        <v>0</v>
      </c>
      <c r="M41" s="291"/>
      <c r="N41" s="293"/>
      <c r="O41" s="293"/>
      <c r="P41" s="293"/>
      <c r="Q41" s="294"/>
    </row>
    <row r="42" spans="1:17" ht="16.5" x14ac:dyDescent="0.25">
      <c r="A42" s="242" t="s">
        <v>58</v>
      </c>
      <c r="B42" s="243"/>
      <c r="C42" s="243"/>
      <c r="D42" s="243"/>
      <c r="E42" s="243"/>
      <c r="F42" s="243"/>
      <c r="G42" s="243"/>
      <c r="H42" s="253"/>
      <c r="I42" s="232"/>
      <c r="J42" s="286"/>
      <c r="K42" s="288"/>
      <c r="L42" s="290"/>
      <c r="M42" s="292"/>
      <c r="N42" s="293"/>
      <c r="O42" s="293"/>
      <c r="P42" s="293"/>
      <c r="Q42" s="294"/>
    </row>
    <row r="43" spans="1:17" ht="16.5" x14ac:dyDescent="0.25">
      <c r="A43" s="244" t="s">
        <v>192</v>
      </c>
      <c r="B43" s="251"/>
      <c r="C43" s="251"/>
      <c r="D43" s="251"/>
      <c r="E43" s="251"/>
      <c r="F43" s="251"/>
      <c r="G43" s="251"/>
      <c r="H43" s="252" t="s">
        <v>1</v>
      </c>
      <c r="I43" s="231">
        <v>873</v>
      </c>
      <c r="J43" s="286">
        <f>SUM('Agency Remit pg1'!D173+'Agency Remit pg1'!N173)</f>
        <v>0</v>
      </c>
      <c r="K43" s="287">
        <f>SUM('Agency Remit pg1'!D155+'Agency Remit pg1'!N155)-J43</f>
        <v>0</v>
      </c>
      <c r="L43" s="289">
        <f>SUM('Agency Remit pg1'!D161+'Agency Remit pg1'!N161)</f>
        <v>0</v>
      </c>
      <c r="M43" s="291"/>
      <c r="N43" s="293"/>
      <c r="O43" s="293"/>
      <c r="P43" s="293"/>
      <c r="Q43" s="294"/>
    </row>
    <row r="44" spans="1:17" ht="16.5" x14ac:dyDescent="0.25">
      <c r="A44" s="242" t="s">
        <v>59</v>
      </c>
      <c r="B44" s="243"/>
      <c r="C44" s="243"/>
      <c r="D44" s="243"/>
      <c r="E44" s="243"/>
      <c r="F44" s="243"/>
      <c r="G44" s="243"/>
      <c r="H44" s="253"/>
      <c r="I44" s="232"/>
      <c r="J44" s="286"/>
      <c r="K44" s="288"/>
      <c r="L44" s="290"/>
      <c r="M44" s="292"/>
      <c r="N44" s="293"/>
      <c r="O44" s="293"/>
      <c r="P44" s="293"/>
      <c r="Q44" s="294"/>
    </row>
    <row r="45" spans="1:17" ht="16.5" x14ac:dyDescent="0.25">
      <c r="A45" s="67"/>
      <c r="B45" s="68"/>
      <c r="C45" s="69"/>
      <c r="D45" s="69"/>
      <c r="E45" s="69"/>
      <c r="F45" s="69"/>
      <c r="G45" s="69"/>
      <c r="H45" s="70" t="s">
        <v>44</v>
      </c>
      <c r="I45" s="233">
        <v>906</v>
      </c>
      <c r="J45" s="295">
        <f>SUM(J27:J44)</f>
        <v>0</v>
      </c>
      <c r="K45" s="295">
        <f>SUM(K27:K44)</f>
        <v>0</v>
      </c>
      <c r="L45" s="297">
        <f>SUM(L27:L44)</f>
        <v>0</v>
      </c>
      <c r="M45" s="333"/>
      <c r="N45" s="335" t="s">
        <v>60</v>
      </c>
      <c r="O45" s="336"/>
      <c r="P45" s="336"/>
      <c r="Q45" s="337"/>
    </row>
    <row r="46" spans="1:17" ht="17.25" thickBot="1" x14ac:dyDescent="0.3">
      <c r="A46" s="71"/>
      <c r="B46" s="72"/>
      <c r="C46" s="73"/>
      <c r="D46" s="73"/>
      <c r="E46" s="73"/>
      <c r="F46" s="73"/>
      <c r="G46" s="73"/>
      <c r="H46" s="74" t="s">
        <v>28</v>
      </c>
      <c r="I46" s="234"/>
      <c r="J46" s="296"/>
      <c r="K46" s="296"/>
      <c r="L46" s="298"/>
      <c r="M46" s="334"/>
      <c r="N46" s="299"/>
      <c r="O46" s="300"/>
      <c r="P46" s="300"/>
      <c r="Q46" s="301"/>
    </row>
    <row r="47" spans="1:17" ht="17.25" thickBot="1" x14ac:dyDescent="0.3">
      <c r="A47" s="75"/>
      <c r="B47" s="76"/>
      <c r="C47" s="77"/>
      <c r="D47" s="77"/>
      <c r="E47" s="77"/>
      <c r="F47" s="77"/>
      <c r="G47" s="77"/>
      <c r="H47" s="77"/>
      <c r="I47" s="78"/>
      <c r="J47" s="79"/>
      <c r="K47" s="79"/>
      <c r="L47" s="80"/>
      <c r="M47" s="101"/>
      <c r="N47" s="299"/>
      <c r="O47" s="300"/>
      <c r="P47" s="300"/>
      <c r="Q47" s="301"/>
    </row>
    <row r="48" spans="1:17" ht="16.5" x14ac:dyDescent="0.25">
      <c r="A48" s="71"/>
      <c r="B48" s="81"/>
      <c r="C48" s="82"/>
      <c r="D48" s="82"/>
      <c r="E48" s="82"/>
      <c r="F48" s="82"/>
      <c r="G48" s="82"/>
      <c r="H48" s="83" t="s">
        <v>44</v>
      </c>
      <c r="I48" s="331">
        <v>905</v>
      </c>
      <c r="J48" s="269">
        <f>SUM(J26+J45)</f>
        <v>0</v>
      </c>
      <c r="K48" s="305">
        <f>SUM(K26+K45)</f>
        <v>0</v>
      </c>
      <c r="L48" s="307">
        <f>SUM(L26+L45)</f>
        <v>0</v>
      </c>
      <c r="M48" s="271"/>
      <c r="N48" s="299"/>
      <c r="O48" s="300"/>
      <c r="P48" s="300"/>
      <c r="Q48" s="301"/>
    </row>
    <row r="49" spans="1:17" ht="17.25" thickBot="1" x14ac:dyDescent="0.3">
      <c r="A49" s="71"/>
      <c r="B49" s="74"/>
      <c r="C49" s="73"/>
      <c r="D49" s="73"/>
      <c r="E49" s="69"/>
      <c r="F49" s="69"/>
      <c r="G49" s="69"/>
      <c r="H49" s="84" t="s">
        <v>27</v>
      </c>
      <c r="I49" s="332"/>
      <c r="J49" s="270"/>
      <c r="K49" s="306"/>
      <c r="L49" s="308"/>
      <c r="M49" s="272"/>
      <c r="N49" s="299"/>
      <c r="O49" s="300"/>
      <c r="P49" s="300"/>
      <c r="Q49" s="301"/>
    </row>
    <row r="50" spans="1:17" ht="24.95" customHeight="1" x14ac:dyDescent="0.25">
      <c r="E50" s="85"/>
      <c r="F50" s="348" t="s">
        <v>26</v>
      </c>
      <c r="G50" s="349"/>
      <c r="H50" s="349"/>
      <c r="I50" s="350"/>
      <c r="J50" s="354" t="s">
        <v>112</v>
      </c>
      <c r="K50" s="355"/>
      <c r="L50" s="18"/>
      <c r="M50" s="20"/>
      <c r="N50" s="299"/>
      <c r="O50" s="300"/>
      <c r="P50" s="300"/>
      <c r="Q50" s="301"/>
    </row>
    <row r="51" spans="1:17" ht="24.95" customHeight="1" thickBot="1" x14ac:dyDescent="0.3">
      <c r="E51" s="86"/>
      <c r="F51" s="351" t="s">
        <v>25</v>
      </c>
      <c r="G51" s="352"/>
      <c r="H51" s="352"/>
      <c r="I51" s="353"/>
      <c r="J51" s="356" t="s">
        <v>107</v>
      </c>
      <c r="K51" s="357"/>
      <c r="L51" s="19"/>
      <c r="M51" s="21"/>
      <c r="N51" s="302"/>
      <c r="O51" s="303"/>
      <c r="P51" s="303"/>
      <c r="Q51" s="304"/>
    </row>
    <row r="52" spans="1:17" ht="24.95" customHeight="1" x14ac:dyDescent="0.25">
      <c r="C52" s="87"/>
      <c r="D52" s="87"/>
      <c r="E52" s="87"/>
      <c r="G52" s="88"/>
      <c r="I52" s="360" t="s">
        <v>110</v>
      </c>
      <c r="J52" s="361"/>
      <c r="K52" s="362"/>
      <c r="L52" s="106"/>
      <c r="M52" s="102"/>
      <c r="N52" s="335" t="s">
        <v>24</v>
      </c>
      <c r="O52" s="336"/>
      <c r="P52" s="336"/>
      <c r="Q52" s="366"/>
    </row>
    <row r="53" spans="1:17" ht="24.95" customHeight="1" thickBot="1" x14ac:dyDescent="0.3">
      <c r="A53" s="90"/>
      <c r="B53" s="90"/>
      <c r="C53" s="91"/>
      <c r="D53" s="91"/>
      <c r="E53" s="91"/>
      <c r="F53" s="91"/>
      <c r="G53" s="91"/>
      <c r="I53" s="363" t="s">
        <v>111</v>
      </c>
      <c r="J53" s="364"/>
      <c r="K53" s="365"/>
      <c r="L53" s="107"/>
      <c r="M53" s="103"/>
      <c r="N53" s="260"/>
      <c r="O53" s="261"/>
      <c r="P53" s="261"/>
      <c r="Q53" s="262"/>
    </row>
    <row r="54" spans="1:17" ht="24.95" customHeight="1" thickBot="1" x14ac:dyDescent="0.3">
      <c r="A54" s="92"/>
      <c r="B54" s="92"/>
      <c r="C54" s="91"/>
      <c r="D54" s="91"/>
      <c r="E54" s="91"/>
      <c r="F54" s="91"/>
      <c r="G54" s="91"/>
      <c r="H54" s="91"/>
      <c r="M54" s="102"/>
      <c r="N54" s="263" t="s">
        <v>20</v>
      </c>
      <c r="O54" s="264"/>
      <c r="P54" s="264"/>
      <c r="Q54" s="265"/>
    </row>
    <row r="55" spans="1:17" ht="24.95" customHeight="1" x14ac:dyDescent="0.25">
      <c r="A55" s="92"/>
      <c r="B55" s="92"/>
      <c r="C55" s="91"/>
      <c r="D55" s="91"/>
      <c r="E55" s="91"/>
      <c r="F55" s="91"/>
      <c r="G55" s="91"/>
      <c r="H55" s="91"/>
      <c r="I55" s="358" t="s">
        <v>108</v>
      </c>
      <c r="J55" s="359"/>
      <c r="K55" s="359"/>
      <c r="L55" s="93">
        <f>SUM(L48)</f>
        <v>0</v>
      </c>
      <c r="M55" s="104"/>
      <c r="N55" s="94" t="s">
        <v>23</v>
      </c>
      <c r="O55" s="95" t="s">
        <v>22</v>
      </c>
      <c r="P55" s="263" t="s">
        <v>21</v>
      </c>
      <c r="Q55" s="265"/>
    </row>
    <row r="56" spans="1:17" ht="24.95" customHeight="1" thickBot="1" x14ac:dyDescent="0.3">
      <c r="A56" s="92"/>
      <c r="B56" s="92"/>
      <c r="C56" s="91"/>
      <c r="D56" s="91"/>
      <c r="E56" s="91"/>
      <c r="F56" s="91"/>
      <c r="I56" s="256" t="s">
        <v>109</v>
      </c>
      <c r="J56" s="257"/>
      <c r="K56" s="258"/>
      <c r="L56" s="96">
        <f>L55-L52+L53-L50+L51</f>
        <v>0</v>
      </c>
      <c r="M56" s="105"/>
      <c r="N56" s="22"/>
      <c r="O56" s="5"/>
      <c r="P56" s="254"/>
      <c r="Q56" s="255"/>
    </row>
    <row r="57" spans="1:17" ht="24.95" customHeight="1" x14ac:dyDescent="0.25">
      <c r="A57" s="97"/>
      <c r="B57" s="97"/>
      <c r="C57" s="91"/>
      <c r="D57" s="91"/>
      <c r="E57" s="91"/>
      <c r="F57" s="91"/>
      <c r="G57" s="91"/>
      <c r="H57" s="91"/>
      <c r="Q57" s="89"/>
    </row>
    <row r="58" spans="1:17" ht="16.5" x14ac:dyDescent="0.25">
      <c r="A58" s="97"/>
      <c r="B58" s="97"/>
      <c r="C58" s="91"/>
      <c r="D58" s="91"/>
      <c r="E58" s="91"/>
      <c r="F58" s="91"/>
      <c r="G58" s="91"/>
      <c r="H58" s="91"/>
      <c r="J58" s="98"/>
      <c r="K58" s="98"/>
      <c r="L58" s="98"/>
      <c r="Q58" s="89"/>
    </row>
    <row r="59" spans="1:17" ht="16.5" x14ac:dyDescent="0.25">
      <c r="A59" s="97"/>
      <c r="B59" s="97"/>
      <c r="C59" s="91"/>
      <c r="D59" s="91"/>
      <c r="E59" s="91"/>
      <c r="F59" s="91"/>
      <c r="G59" s="91"/>
      <c r="H59" s="91"/>
      <c r="I59" s="91"/>
      <c r="J59" s="259"/>
      <c r="K59" s="259"/>
      <c r="L59" s="99"/>
      <c r="Q59" s="100"/>
    </row>
    <row r="60" spans="1:17" ht="16.5" x14ac:dyDescent="0.25">
      <c r="A60" s="97"/>
      <c r="B60" s="97"/>
      <c r="C60" s="91"/>
      <c r="D60" s="91"/>
      <c r="E60" s="91"/>
      <c r="F60" s="91"/>
      <c r="G60" s="91"/>
      <c r="J60" s="98"/>
      <c r="K60" s="98"/>
      <c r="L60" s="98"/>
    </row>
    <row r="61" spans="1:17" x14ac:dyDescent="0.2">
      <c r="J61" s="98"/>
    </row>
    <row r="62" spans="1:17" x14ac:dyDescent="0.2">
      <c r="J62" s="98"/>
    </row>
    <row r="63" spans="1:17" x14ac:dyDescent="0.2">
      <c r="J63" s="98"/>
    </row>
  </sheetData>
  <sheetProtection password="CA83" sheet="1" objects="1" scenarios="1"/>
  <mergeCells count="153">
    <mergeCell ref="F50:I50"/>
    <mergeCell ref="F51:I51"/>
    <mergeCell ref="J50:K50"/>
    <mergeCell ref="J51:K51"/>
    <mergeCell ref="I55:K55"/>
    <mergeCell ref="I52:K52"/>
    <mergeCell ref="I53:K53"/>
    <mergeCell ref="N52:Q52"/>
    <mergeCell ref="P55:Q55"/>
    <mergeCell ref="M4:Q4"/>
    <mergeCell ref="M5:Q5"/>
    <mergeCell ref="F4:K4"/>
    <mergeCell ref="F5:K5"/>
    <mergeCell ref="N16:Q16"/>
    <mergeCell ref="A16:G16"/>
    <mergeCell ref="I48:I49"/>
    <mergeCell ref="M45:M46"/>
    <mergeCell ref="N45:Q45"/>
    <mergeCell ref="N17:Q18"/>
    <mergeCell ref="J19:J21"/>
    <mergeCell ref="K19:K21"/>
    <mergeCell ref="L19:L21"/>
    <mergeCell ref="M19:M21"/>
    <mergeCell ref="N19:Q21"/>
    <mergeCell ref="J17:J18"/>
    <mergeCell ref="K17:K18"/>
    <mergeCell ref="L17:L18"/>
    <mergeCell ref="M17:M18"/>
    <mergeCell ref="N22:Q23"/>
    <mergeCell ref="J24:J25"/>
    <mergeCell ref="K24:K25"/>
    <mergeCell ref="L24:L25"/>
    <mergeCell ref="M24:M25"/>
    <mergeCell ref="N24:Q25"/>
    <mergeCell ref="J22:J23"/>
    <mergeCell ref="K22:K23"/>
    <mergeCell ref="L22:L23"/>
    <mergeCell ref="M22:M23"/>
    <mergeCell ref="J33:J34"/>
    <mergeCell ref="K33:K34"/>
    <mergeCell ref="L33:L34"/>
    <mergeCell ref="M33:M34"/>
    <mergeCell ref="M29:M30"/>
    <mergeCell ref="N26:Q26"/>
    <mergeCell ref="J27:J28"/>
    <mergeCell ref="K27:K28"/>
    <mergeCell ref="L27:L28"/>
    <mergeCell ref="M27:M28"/>
    <mergeCell ref="N27:Q28"/>
    <mergeCell ref="N29:Q30"/>
    <mergeCell ref="J31:J32"/>
    <mergeCell ref="K31:K32"/>
    <mergeCell ref="L31:L32"/>
    <mergeCell ref="M31:M32"/>
    <mergeCell ref="N31:Q32"/>
    <mergeCell ref="J29:J30"/>
    <mergeCell ref="K29:K30"/>
    <mergeCell ref="L29:L30"/>
    <mergeCell ref="N33:Q34"/>
    <mergeCell ref="J35:J36"/>
    <mergeCell ref="K35:K36"/>
    <mergeCell ref="L35:L36"/>
    <mergeCell ref="M35:M36"/>
    <mergeCell ref="N35:Q36"/>
    <mergeCell ref="N37:Q38"/>
    <mergeCell ref="J39:J40"/>
    <mergeCell ref="K39:K40"/>
    <mergeCell ref="L39:L40"/>
    <mergeCell ref="M39:M40"/>
    <mergeCell ref="N39:Q40"/>
    <mergeCell ref="J37:J38"/>
    <mergeCell ref="K37:K38"/>
    <mergeCell ref="L37:L38"/>
    <mergeCell ref="M37:M38"/>
    <mergeCell ref="J43:J44"/>
    <mergeCell ref="K43:K44"/>
    <mergeCell ref="L43:L44"/>
    <mergeCell ref="M43:M44"/>
    <mergeCell ref="N43:Q44"/>
    <mergeCell ref="J41:J42"/>
    <mergeCell ref="J45:J46"/>
    <mergeCell ref="K45:K46"/>
    <mergeCell ref="L45:L46"/>
    <mergeCell ref="K41:K42"/>
    <mergeCell ref="L41:L42"/>
    <mergeCell ref="M41:M42"/>
    <mergeCell ref="N41:Q42"/>
    <mergeCell ref="N46:Q51"/>
    <mergeCell ref="K48:K49"/>
    <mergeCell ref="L48:L49"/>
    <mergeCell ref="P56:Q56"/>
    <mergeCell ref="I56:K56"/>
    <mergeCell ref="J59:K59"/>
    <mergeCell ref="N53:Q53"/>
    <mergeCell ref="N54:Q54"/>
    <mergeCell ref="A4:C4"/>
    <mergeCell ref="J48:J49"/>
    <mergeCell ref="M48:M49"/>
    <mergeCell ref="A41:G41"/>
    <mergeCell ref="H33:H34"/>
    <mergeCell ref="H35:H36"/>
    <mergeCell ref="A26:H26"/>
    <mergeCell ref="A29:G29"/>
    <mergeCell ref="A30:G30"/>
    <mergeCell ref="H19:H21"/>
    <mergeCell ref="H22:H23"/>
    <mergeCell ref="H24:H25"/>
    <mergeCell ref="H27:H28"/>
    <mergeCell ref="H29:H30"/>
    <mergeCell ref="H31:H32"/>
    <mergeCell ref="H43:H44"/>
    <mergeCell ref="A44:G44"/>
    <mergeCell ref="A42:G42"/>
    <mergeCell ref="A40:G40"/>
    <mergeCell ref="A39:G39"/>
    <mergeCell ref="A43:G43"/>
    <mergeCell ref="A36:G36"/>
    <mergeCell ref="A35:G35"/>
    <mergeCell ref="A33:G33"/>
    <mergeCell ref="A34:G34"/>
    <mergeCell ref="H37:H38"/>
    <mergeCell ref="A37:G37"/>
    <mergeCell ref="A38:G38"/>
    <mergeCell ref="H39:H40"/>
    <mergeCell ref="H41:H42"/>
    <mergeCell ref="H17:H18"/>
    <mergeCell ref="I17:I18"/>
    <mergeCell ref="A19:G19"/>
    <mergeCell ref="A18:G18"/>
    <mergeCell ref="A17:G17"/>
    <mergeCell ref="A31:G31"/>
    <mergeCell ref="A32:G32"/>
    <mergeCell ref="A27:G27"/>
    <mergeCell ref="A28:G28"/>
    <mergeCell ref="A24:G24"/>
    <mergeCell ref="A25:G25"/>
    <mergeCell ref="A22:G22"/>
    <mergeCell ref="A23:G23"/>
    <mergeCell ref="A20:G20"/>
    <mergeCell ref="A21:G21"/>
    <mergeCell ref="I43:I44"/>
    <mergeCell ref="I45:I46"/>
    <mergeCell ref="I19:I21"/>
    <mergeCell ref="I22:I23"/>
    <mergeCell ref="I24:I25"/>
    <mergeCell ref="I27:I28"/>
    <mergeCell ref="I29:I30"/>
    <mergeCell ref="I31:I32"/>
    <mergeCell ref="I35:I36"/>
    <mergeCell ref="I37:I38"/>
    <mergeCell ref="I39:I40"/>
    <mergeCell ref="I33:I34"/>
    <mergeCell ref="I41:I42"/>
  </mergeCells>
  <pageMargins left="0.5" right="0.5" top="0.5" bottom="0.25" header="0.3" footer="0.3"/>
  <pageSetup paperSize="5" scale="52" orientation="portrait" r:id="rId1"/>
  <headerFooter>
    <oddFooter>&amp;RSeptember 2014 / 
septembre 2014
Page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K41"/>
  <sheetViews>
    <sheetView zoomScale="70" zoomScaleNormal="70" workbookViewId="0">
      <selection activeCell="I8" sqref="I8"/>
    </sheetView>
  </sheetViews>
  <sheetFormatPr defaultRowHeight="15.75" x14ac:dyDescent="0.25"/>
  <cols>
    <col min="1" max="1" width="5.140625" style="40" customWidth="1"/>
  </cols>
  <sheetData>
    <row r="1" spans="1:5" ht="18.75" x14ac:dyDescent="0.25">
      <c r="E1" s="31" t="s">
        <v>120</v>
      </c>
    </row>
    <row r="3" spans="1:5" x14ac:dyDescent="0.25">
      <c r="A3" s="40">
        <v>1</v>
      </c>
      <c r="B3" s="32" t="s">
        <v>130</v>
      </c>
    </row>
    <row r="4" spans="1:5" x14ac:dyDescent="0.25">
      <c r="A4" s="40">
        <v>2</v>
      </c>
      <c r="B4" s="32" t="s">
        <v>129</v>
      </c>
    </row>
    <row r="5" spans="1:5" x14ac:dyDescent="0.25">
      <c r="B5" s="32" t="s">
        <v>121</v>
      </c>
    </row>
    <row r="6" spans="1:5" x14ac:dyDescent="0.25">
      <c r="A6" s="40">
        <v>3</v>
      </c>
      <c r="B6" s="32" t="s">
        <v>128</v>
      </c>
    </row>
    <row r="7" spans="1:5" x14ac:dyDescent="0.25">
      <c r="A7" s="40" t="s">
        <v>137</v>
      </c>
      <c r="B7" s="32" t="s">
        <v>127</v>
      </c>
    </row>
    <row r="8" spans="1:5" x14ac:dyDescent="0.25">
      <c r="A8" s="40" t="s">
        <v>138</v>
      </c>
      <c r="B8" s="32" t="s">
        <v>131</v>
      </c>
    </row>
    <row r="9" spans="1:5" x14ac:dyDescent="0.25">
      <c r="B9" s="32" t="s">
        <v>122</v>
      </c>
    </row>
    <row r="10" spans="1:5" x14ac:dyDescent="0.25">
      <c r="B10" s="32"/>
    </row>
    <row r="11" spans="1:5" x14ac:dyDescent="0.25">
      <c r="B11" s="32"/>
    </row>
    <row r="12" spans="1:5" x14ac:dyDescent="0.25">
      <c r="B12" s="32"/>
    </row>
    <row r="13" spans="1:5" x14ac:dyDescent="0.25">
      <c r="B13" s="32"/>
    </row>
    <row r="14" spans="1:5" x14ac:dyDescent="0.25">
      <c r="B14" s="32"/>
    </row>
    <row r="15" spans="1:5" x14ac:dyDescent="0.25">
      <c r="B15" s="32"/>
    </row>
    <row r="16" spans="1:5" x14ac:dyDescent="0.25">
      <c r="B16" s="32"/>
    </row>
    <row r="17" spans="1:37" x14ac:dyDescent="0.25">
      <c r="A17" s="40" t="s">
        <v>139</v>
      </c>
      <c r="B17" s="32" t="s">
        <v>132</v>
      </c>
    </row>
    <row r="18" spans="1:37" x14ac:dyDescent="0.25">
      <c r="B18" s="32" t="s">
        <v>123</v>
      </c>
    </row>
    <row r="19" spans="1:37" x14ac:dyDescent="0.25">
      <c r="A19" s="40" t="s">
        <v>119</v>
      </c>
      <c r="B19" s="32" t="s">
        <v>133</v>
      </c>
    </row>
    <row r="20" spans="1:37" ht="30.75" customHeight="1" x14ac:dyDescent="0.25">
      <c r="B20" s="367" t="s">
        <v>126</v>
      </c>
      <c r="C20" s="367"/>
      <c r="D20" s="367"/>
      <c r="E20" s="367"/>
      <c r="F20" s="367"/>
      <c r="G20" s="367"/>
      <c r="H20" s="367"/>
      <c r="I20" s="367"/>
      <c r="J20" s="367"/>
      <c r="K20" s="367"/>
      <c r="L20" s="367"/>
      <c r="AH20" s="38"/>
      <c r="AI20" s="38"/>
      <c r="AK20" s="38"/>
    </row>
    <row r="21" spans="1:37" x14ac:dyDescent="0.25">
      <c r="A21" s="40" t="s">
        <v>140</v>
      </c>
      <c r="B21" s="32" t="s">
        <v>134</v>
      </c>
      <c r="AH21" s="38"/>
      <c r="AI21" s="38"/>
      <c r="AK21" s="38"/>
    </row>
    <row r="22" spans="1:37" x14ac:dyDescent="0.25">
      <c r="B22" s="33"/>
      <c r="AH22" s="38"/>
      <c r="AI22" s="38"/>
      <c r="AK22" s="38"/>
    </row>
    <row r="23" spans="1:37" x14ac:dyDescent="0.25">
      <c r="B23" s="33"/>
      <c r="AH23" s="38"/>
      <c r="AI23" s="38"/>
      <c r="AK23" s="38"/>
    </row>
    <row r="24" spans="1:37" x14ac:dyDescent="0.25">
      <c r="B24" s="33"/>
      <c r="AH24" s="38"/>
      <c r="AI24" s="38"/>
      <c r="AK24" s="38"/>
    </row>
    <row r="25" spans="1:37" x14ac:dyDescent="0.25">
      <c r="B25" s="33"/>
      <c r="AH25" s="38"/>
      <c r="AI25" s="38"/>
      <c r="AK25" s="38"/>
    </row>
    <row r="26" spans="1:37" x14ac:dyDescent="0.25">
      <c r="B26" s="33"/>
      <c r="AH26" s="38"/>
      <c r="AI26" s="38"/>
      <c r="AK26" s="38"/>
    </row>
    <row r="27" spans="1:37" x14ac:dyDescent="0.25">
      <c r="B27" s="33"/>
      <c r="AH27" s="38"/>
      <c r="AI27" s="38"/>
      <c r="AK27" s="38"/>
    </row>
    <row r="28" spans="1:37" x14ac:dyDescent="0.25">
      <c r="B28" s="33"/>
      <c r="AH28" s="38"/>
      <c r="AI28" s="38"/>
      <c r="AK28" s="38"/>
    </row>
    <row r="29" spans="1:37" x14ac:dyDescent="0.25">
      <c r="B29" s="33"/>
      <c r="AH29" s="38"/>
      <c r="AI29" s="38"/>
      <c r="AK29" s="38"/>
    </row>
    <row r="30" spans="1:37" x14ac:dyDescent="0.25">
      <c r="B30" s="33"/>
      <c r="AH30" s="38"/>
      <c r="AI30" s="38"/>
      <c r="AK30" s="38"/>
    </row>
    <row r="31" spans="1:37" x14ac:dyDescent="0.25">
      <c r="B31" s="33"/>
      <c r="AH31" s="38"/>
      <c r="AI31" s="38"/>
      <c r="AJ31" s="38"/>
      <c r="AK31" s="38"/>
    </row>
    <row r="32" spans="1:37" x14ac:dyDescent="0.25">
      <c r="B32" s="33"/>
    </row>
    <row r="33" spans="1:10" x14ac:dyDescent="0.25">
      <c r="B33" s="33"/>
    </row>
    <row r="34" spans="1:10" x14ac:dyDescent="0.25">
      <c r="B34" s="33"/>
    </row>
    <row r="35" spans="1:10" x14ac:dyDescent="0.25">
      <c r="B35" s="33"/>
    </row>
    <row r="36" spans="1:10" x14ac:dyDescent="0.25">
      <c r="C36" s="30"/>
      <c r="D36" s="30"/>
      <c r="E36" s="30"/>
      <c r="F36" s="30"/>
      <c r="G36" s="30"/>
      <c r="H36" s="30"/>
      <c r="I36" s="30"/>
      <c r="J36" s="30"/>
    </row>
    <row r="37" spans="1:10" x14ac:dyDescent="0.25">
      <c r="C37" s="30"/>
      <c r="D37" s="30"/>
      <c r="E37" s="30"/>
      <c r="F37" s="30"/>
      <c r="G37" s="30"/>
      <c r="H37" s="30"/>
      <c r="I37" s="30"/>
      <c r="J37" s="30"/>
    </row>
    <row r="38" spans="1:10" x14ac:dyDescent="0.25">
      <c r="A38" s="40" t="s">
        <v>138</v>
      </c>
      <c r="B38" s="32" t="s">
        <v>135</v>
      </c>
      <c r="C38" s="30"/>
      <c r="D38" s="30"/>
      <c r="E38" s="30"/>
      <c r="F38" s="30"/>
      <c r="G38" s="30"/>
      <c r="H38" s="30"/>
      <c r="I38" s="30"/>
      <c r="J38" s="30"/>
    </row>
    <row r="39" spans="1:10" x14ac:dyDescent="0.25">
      <c r="A39" s="40" t="s">
        <v>139</v>
      </c>
      <c r="B39" s="34" t="s">
        <v>124</v>
      </c>
    </row>
    <row r="40" spans="1:10" x14ac:dyDescent="0.25">
      <c r="B40" s="35" t="s">
        <v>125</v>
      </c>
    </row>
    <row r="41" spans="1:10" x14ac:dyDescent="0.25">
      <c r="A41" s="40">
        <v>6</v>
      </c>
      <c r="B41" s="36" t="s">
        <v>136</v>
      </c>
    </row>
  </sheetData>
  <sheetProtection password="CA83" sheet="1" objects="1" scenarios="1"/>
  <mergeCells count="1">
    <mergeCell ref="B20:L20"/>
  </mergeCells>
  <pageMargins left="0.25" right="0.25" top="0.25" bottom="0.25" header="0.3" footer="0.3"/>
  <pageSetup paperSize="3" scale="9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5:F10"/>
  <sheetViews>
    <sheetView zoomScale="80" zoomScaleNormal="80" workbookViewId="0">
      <selection activeCell="F31" sqref="F31"/>
    </sheetView>
  </sheetViews>
  <sheetFormatPr defaultRowHeight="12.75" x14ac:dyDescent="0.2"/>
  <cols>
    <col min="1" max="1" width="3.85546875" customWidth="1"/>
  </cols>
  <sheetData>
    <row r="5" spans="1:6" ht="15.75" x14ac:dyDescent="0.25">
      <c r="A5" s="41">
        <v>1</v>
      </c>
      <c r="B5" s="368" t="s">
        <v>188</v>
      </c>
      <c r="C5" s="368"/>
      <c r="D5" s="368"/>
      <c r="E5" s="368"/>
      <c r="F5" s="368"/>
    </row>
    <row r="6" spans="1:6" ht="15.75" x14ac:dyDescent="0.25">
      <c r="A6" s="41">
        <v>2</v>
      </c>
      <c r="B6" s="368"/>
      <c r="C6" s="368"/>
      <c r="D6" s="368"/>
      <c r="E6" s="368"/>
      <c r="F6" s="368"/>
    </row>
    <row r="7" spans="1:6" ht="15.75" x14ac:dyDescent="0.25">
      <c r="A7" s="41">
        <v>3</v>
      </c>
      <c r="B7" s="368"/>
      <c r="C7" s="368"/>
      <c r="D7" s="368"/>
      <c r="E7" s="368"/>
      <c r="F7" s="368"/>
    </row>
    <row r="8" spans="1:6" ht="15.75" x14ac:dyDescent="0.25">
      <c r="A8" s="41">
        <v>4</v>
      </c>
      <c r="B8" s="32" t="s">
        <v>189</v>
      </c>
    </row>
    <row r="9" spans="1:6" ht="15.75" x14ac:dyDescent="0.25">
      <c r="A9" s="41">
        <v>5</v>
      </c>
      <c r="B9" s="32" t="s">
        <v>190</v>
      </c>
    </row>
    <row r="10" spans="1:6" ht="15.75" x14ac:dyDescent="0.25">
      <c r="A10" s="41">
        <v>6</v>
      </c>
      <c r="B10" s="32" t="s">
        <v>191</v>
      </c>
    </row>
  </sheetData>
  <sheetProtection password="CA83" sheet="1" objects="1" scenarios="1"/>
  <mergeCells count="1">
    <mergeCell ref="B5:F7"/>
  </mergeCells>
  <pageMargins left="0.25" right="0.25" top="0.25" bottom="0.25" header="0.3" footer="0.3"/>
  <pageSetup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85"/>
  <sheetViews>
    <sheetView topLeftCell="A38" zoomScale="80" zoomScaleNormal="80" workbookViewId="0">
      <selection activeCell="D41" sqref="D41"/>
    </sheetView>
  </sheetViews>
  <sheetFormatPr defaultColWidth="9.140625" defaultRowHeight="18.75" x14ac:dyDescent="0.3"/>
  <cols>
    <col min="1" max="1" width="103.5703125" style="10" bestFit="1" customWidth="1"/>
    <col min="2" max="4" width="9.140625" style="2"/>
    <col min="5" max="5" width="85.7109375" style="2" bestFit="1" customWidth="1"/>
    <col min="6" max="11" width="9.140625" style="2"/>
    <col min="12" max="12" width="5.5703125" style="2" customWidth="1"/>
    <col min="13" max="16384" width="9.140625" style="2"/>
  </cols>
  <sheetData>
    <row r="1" spans="1:19" x14ac:dyDescent="0.3">
      <c r="A1" s="10" t="s">
        <v>63</v>
      </c>
    </row>
    <row r="2" spans="1:19" x14ac:dyDescent="0.3">
      <c r="C2" s="2" t="s">
        <v>35</v>
      </c>
    </row>
    <row r="3" spans="1:19" x14ac:dyDescent="0.3">
      <c r="A3" s="9" t="s">
        <v>153</v>
      </c>
      <c r="C3" s="2" t="s">
        <v>6</v>
      </c>
      <c r="D3" s="2" t="s">
        <v>6</v>
      </c>
      <c r="E3" s="23" t="s">
        <v>227</v>
      </c>
      <c r="F3" s="24"/>
      <c r="G3" s="24"/>
      <c r="H3" s="24"/>
      <c r="I3" s="24"/>
      <c r="J3" s="24"/>
      <c r="K3" s="24"/>
      <c r="P3" s="2" t="s">
        <v>100</v>
      </c>
      <c r="S3" s="10"/>
    </row>
    <row r="4" spans="1:19" x14ac:dyDescent="0.3">
      <c r="A4" s="10" t="s">
        <v>171</v>
      </c>
      <c r="C4" s="2" t="s">
        <v>5</v>
      </c>
      <c r="E4" s="23" t="s">
        <v>226</v>
      </c>
      <c r="F4" s="24"/>
      <c r="G4" s="24"/>
      <c r="H4" s="24"/>
      <c r="I4" s="24"/>
      <c r="J4" s="24"/>
      <c r="K4" s="24"/>
      <c r="P4" s="2" t="s">
        <v>101</v>
      </c>
      <c r="S4" s="10"/>
    </row>
    <row r="5" spans="1:19" x14ac:dyDescent="0.3">
      <c r="A5" s="10" t="s">
        <v>165</v>
      </c>
      <c r="C5" s="2" t="s">
        <v>3</v>
      </c>
      <c r="D5" s="2" t="s">
        <v>5</v>
      </c>
      <c r="E5" s="2" t="s">
        <v>11</v>
      </c>
      <c r="S5" s="10"/>
    </row>
    <row r="6" spans="1:19" x14ac:dyDescent="0.3">
      <c r="A6" s="10" t="s">
        <v>164</v>
      </c>
      <c r="C6" s="2" t="s">
        <v>29</v>
      </c>
      <c r="E6" s="2" t="s">
        <v>18</v>
      </c>
      <c r="L6" s="3"/>
      <c r="S6" s="10"/>
    </row>
    <row r="7" spans="1:19" x14ac:dyDescent="0.3">
      <c r="A7" s="10" t="s">
        <v>169</v>
      </c>
      <c r="C7" s="2" t="s">
        <v>1</v>
      </c>
      <c r="D7" s="2" t="s">
        <v>3</v>
      </c>
      <c r="E7" s="2" t="s">
        <v>16</v>
      </c>
      <c r="S7" s="10"/>
    </row>
    <row r="8" spans="1:19" x14ac:dyDescent="0.3">
      <c r="A8" s="10" t="s">
        <v>163</v>
      </c>
      <c r="C8" s="2" t="s">
        <v>4</v>
      </c>
      <c r="E8" s="2" t="s">
        <v>14</v>
      </c>
      <c r="S8" s="10"/>
    </row>
    <row r="9" spans="1:19" x14ac:dyDescent="0.3">
      <c r="A9" s="10" t="s">
        <v>170</v>
      </c>
      <c r="C9" s="2" t="s">
        <v>201</v>
      </c>
      <c r="D9" s="2" t="s">
        <v>195</v>
      </c>
      <c r="E9" s="2" t="s">
        <v>33</v>
      </c>
      <c r="S9" s="10"/>
    </row>
    <row r="10" spans="1:19" x14ac:dyDescent="0.3">
      <c r="A10" s="10" t="s">
        <v>167</v>
      </c>
      <c r="C10" s="2" t="s">
        <v>2</v>
      </c>
      <c r="E10" s="2" t="s">
        <v>34</v>
      </c>
      <c r="S10" s="10"/>
    </row>
    <row r="11" spans="1:19" x14ac:dyDescent="0.3">
      <c r="A11" s="10" t="s">
        <v>173</v>
      </c>
      <c r="C11" s="2" t="s">
        <v>7</v>
      </c>
      <c r="D11" s="2" t="s">
        <v>1</v>
      </c>
      <c r="E11" s="2" t="s">
        <v>15</v>
      </c>
      <c r="S11" s="10"/>
    </row>
    <row r="12" spans="1:19" x14ac:dyDescent="0.3">
      <c r="A12" s="10" t="s">
        <v>168</v>
      </c>
      <c r="E12" s="2" t="s">
        <v>13</v>
      </c>
      <c r="S12" s="10"/>
    </row>
    <row r="13" spans="1:19" x14ac:dyDescent="0.3">
      <c r="A13" s="10" t="s">
        <v>162</v>
      </c>
      <c r="D13" s="2" t="s">
        <v>4</v>
      </c>
      <c r="E13" s="2" t="s">
        <v>10</v>
      </c>
      <c r="S13" s="10"/>
    </row>
    <row r="14" spans="1:19" x14ac:dyDescent="0.3">
      <c r="A14" s="10" t="s">
        <v>172</v>
      </c>
      <c r="E14" s="2" t="s">
        <v>8</v>
      </c>
      <c r="S14" s="10"/>
    </row>
    <row r="15" spans="1:19" x14ac:dyDescent="0.3">
      <c r="A15" s="10" t="s">
        <v>166</v>
      </c>
      <c r="D15" s="2" t="s">
        <v>2</v>
      </c>
      <c r="E15" s="2" t="s">
        <v>9</v>
      </c>
    </row>
    <row r="16" spans="1:19" x14ac:dyDescent="0.3">
      <c r="A16" s="9" t="s">
        <v>154</v>
      </c>
      <c r="E16" s="2" t="s">
        <v>17</v>
      </c>
    </row>
    <row r="17" spans="1:19" x14ac:dyDescent="0.3">
      <c r="A17" s="10" t="s">
        <v>174</v>
      </c>
      <c r="D17" s="2" t="s">
        <v>7</v>
      </c>
      <c r="E17" s="2" t="s">
        <v>12</v>
      </c>
    </row>
    <row r="18" spans="1:19" x14ac:dyDescent="0.3">
      <c r="A18" s="10" t="s">
        <v>175</v>
      </c>
      <c r="E18" s="2" t="s">
        <v>19</v>
      </c>
      <c r="S18" s="10"/>
    </row>
    <row r="19" spans="1:19" x14ac:dyDescent="0.3">
      <c r="A19" s="10" t="s">
        <v>176</v>
      </c>
      <c r="S19" s="10"/>
    </row>
    <row r="20" spans="1:19" x14ac:dyDescent="0.3">
      <c r="A20" s="10" t="s">
        <v>177</v>
      </c>
      <c r="S20" s="10"/>
    </row>
    <row r="21" spans="1:19" x14ac:dyDescent="0.3">
      <c r="A21" s="10" t="s">
        <v>178</v>
      </c>
      <c r="S21" s="10"/>
    </row>
    <row r="22" spans="1:19" x14ac:dyDescent="0.3">
      <c r="A22" s="10" t="s">
        <v>179</v>
      </c>
      <c r="F22" s="3"/>
      <c r="G22" s="3"/>
      <c r="H22" s="3"/>
      <c r="I22" s="3"/>
      <c r="J22" s="3"/>
      <c r="K22" s="3"/>
      <c r="S22" s="10"/>
    </row>
    <row r="23" spans="1:19" x14ac:dyDescent="0.3">
      <c r="A23" s="10" t="s">
        <v>204</v>
      </c>
      <c r="F23" s="3"/>
      <c r="G23" s="3"/>
      <c r="H23" s="3"/>
      <c r="I23" s="3"/>
      <c r="J23" s="3"/>
      <c r="K23" s="3"/>
      <c r="S23" s="10"/>
    </row>
    <row r="24" spans="1:19" x14ac:dyDescent="0.3">
      <c r="A24" s="10" t="s">
        <v>180</v>
      </c>
      <c r="F24" s="1"/>
      <c r="G24" s="25"/>
      <c r="H24" s="26"/>
      <c r="I24" s="27"/>
      <c r="J24" s="3"/>
      <c r="K24" s="3"/>
      <c r="S24" s="10"/>
    </row>
    <row r="25" spans="1:19" x14ac:dyDescent="0.3">
      <c r="A25" s="10" t="s">
        <v>181</v>
      </c>
      <c r="F25" s="1"/>
      <c r="G25" s="28"/>
      <c r="H25" s="26"/>
      <c r="I25" s="27"/>
      <c r="J25" s="3"/>
      <c r="K25" s="3"/>
    </row>
    <row r="26" spans="1:19" x14ac:dyDescent="0.3">
      <c r="A26" s="10" t="s">
        <v>182</v>
      </c>
      <c r="F26" s="1"/>
      <c r="G26" s="28"/>
      <c r="H26" s="26"/>
      <c r="I26" s="29"/>
      <c r="J26" s="3"/>
      <c r="K26" s="3"/>
    </row>
    <row r="27" spans="1:19" x14ac:dyDescent="0.3">
      <c r="A27" s="9" t="s">
        <v>184</v>
      </c>
      <c r="F27" s="1"/>
      <c r="G27" s="28"/>
      <c r="H27" s="26"/>
      <c r="I27" s="27"/>
      <c r="J27" s="3"/>
      <c r="K27" s="3"/>
    </row>
    <row r="28" spans="1:19" x14ac:dyDescent="0.3">
      <c r="A28" s="10" t="s">
        <v>158</v>
      </c>
      <c r="F28" s="3"/>
      <c r="G28" s="3"/>
      <c r="H28" s="3"/>
      <c r="I28" s="3"/>
      <c r="J28" s="3"/>
      <c r="K28" s="3"/>
    </row>
    <row r="29" spans="1:19" x14ac:dyDescent="0.3">
      <c r="A29" s="10" t="s">
        <v>156</v>
      </c>
      <c r="F29" s="3"/>
      <c r="G29" s="3"/>
      <c r="H29" s="3"/>
      <c r="I29" s="3"/>
      <c r="J29" s="3"/>
      <c r="K29" s="3"/>
    </row>
    <row r="30" spans="1:19" x14ac:dyDescent="0.3">
      <c r="A30" s="10" t="s">
        <v>157</v>
      </c>
    </row>
    <row r="31" spans="1:19" x14ac:dyDescent="0.3">
      <c r="A31" s="10" t="s">
        <v>161</v>
      </c>
    </row>
    <row r="32" spans="1:19" x14ac:dyDescent="0.3">
      <c r="A32" s="10" t="s">
        <v>160</v>
      </c>
    </row>
    <row r="33" spans="1:1" x14ac:dyDescent="0.3">
      <c r="A33" s="10" t="s">
        <v>159</v>
      </c>
    </row>
    <row r="34" spans="1:1" x14ac:dyDescent="0.3">
      <c r="A34" s="10" t="s">
        <v>183</v>
      </c>
    </row>
    <row r="35" spans="1:1" x14ac:dyDescent="0.3">
      <c r="A35" s="37" t="s">
        <v>155</v>
      </c>
    </row>
    <row r="36" spans="1:1" x14ac:dyDescent="0.3">
      <c r="A36" s="10" t="s">
        <v>142</v>
      </c>
    </row>
    <row r="37" spans="1:1" x14ac:dyDescent="0.3">
      <c r="A37" s="10" t="s">
        <v>206</v>
      </c>
    </row>
    <row r="38" spans="1:1" x14ac:dyDescent="0.3">
      <c r="A38" s="10" t="s">
        <v>225</v>
      </c>
    </row>
    <row r="39" spans="1:1" x14ac:dyDescent="0.3">
      <c r="A39" s="10" t="s">
        <v>143</v>
      </c>
    </row>
    <row r="40" spans="1:1" x14ac:dyDescent="0.3">
      <c r="A40" s="10" t="s">
        <v>144</v>
      </c>
    </row>
    <row r="41" spans="1:1" x14ac:dyDescent="0.3">
      <c r="A41" s="10" t="s">
        <v>145</v>
      </c>
    </row>
    <row r="42" spans="1:1" x14ac:dyDescent="0.3">
      <c r="A42" s="10" t="s">
        <v>146</v>
      </c>
    </row>
    <row r="43" spans="1:1" x14ac:dyDescent="0.3">
      <c r="A43" s="10" t="s">
        <v>147</v>
      </c>
    </row>
    <row r="44" spans="1:1" x14ac:dyDescent="0.3">
      <c r="A44" s="10" t="s">
        <v>148</v>
      </c>
    </row>
    <row r="45" spans="1:1" x14ac:dyDescent="0.3">
      <c r="A45" s="10" t="s">
        <v>149</v>
      </c>
    </row>
    <row r="46" spans="1:1" x14ac:dyDescent="0.3">
      <c r="A46" s="10" t="s">
        <v>150</v>
      </c>
    </row>
    <row r="47" spans="1:1" x14ac:dyDescent="0.3">
      <c r="A47" s="10" t="s">
        <v>151</v>
      </c>
    </row>
    <row r="48" spans="1:1" x14ac:dyDescent="0.3">
      <c r="A48" s="37" t="s">
        <v>246</v>
      </c>
    </row>
    <row r="49" spans="1:1" x14ac:dyDescent="0.3">
      <c r="A49" s="202" t="s">
        <v>240</v>
      </c>
    </row>
    <row r="50" spans="1:1" x14ac:dyDescent="0.3">
      <c r="A50" s="202" t="s">
        <v>241</v>
      </c>
    </row>
    <row r="51" spans="1:1" x14ac:dyDescent="0.3">
      <c r="A51" s="202" t="s">
        <v>242</v>
      </c>
    </row>
    <row r="52" spans="1:1" x14ac:dyDescent="0.3">
      <c r="A52" s="202" t="s">
        <v>243</v>
      </c>
    </row>
    <row r="53" spans="1:1" x14ac:dyDescent="0.3">
      <c r="A53" s="202" t="s">
        <v>244</v>
      </c>
    </row>
    <row r="54" spans="1:1" x14ac:dyDescent="0.3">
      <c r="A54" s="202" t="s">
        <v>245</v>
      </c>
    </row>
    <row r="55" spans="1:1" x14ac:dyDescent="0.3">
      <c r="A55" s="37" t="s">
        <v>236</v>
      </c>
    </row>
    <row r="56" spans="1:1" x14ac:dyDescent="0.3">
      <c r="A56" s="10" t="s">
        <v>234</v>
      </c>
    </row>
    <row r="57" spans="1:1" x14ac:dyDescent="0.3">
      <c r="A57" s="10" t="s">
        <v>235</v>
      </c>
    </row>
    <row r="58" spans="1:1" x14ac:dyDescent="0.3">
      <c r="A58" s="10" t="s">
        <v>229</v>
      </c>
    </row>
    <row r="59" spans="1:1" x14ac:dyDescent="0.3">
      <c r="A59" s="10" t="s">
        <v>205</v>
      </c>
    </row>
    <row r="60" spans="1:1" x14ac:dyDescent="0.3">
      <c r="A60" s="10" t="s">
        <v>232</v>
      </c>
    </row>
    <row r="61" spans="1:1" x14ac:dyDescent="0.3">
      <c r="A61" s="10" t="s">
        <v>230</v>
      </c>
    </row>
    <row r="62" spans="1:1" x14ac:dyDescent="0.3">
      <c r="A62" s="10" t="s">
        <v>233</v>
      </c>
    </row>
    <row r="63" spans="1:1" x14ac:dyDescent="0.3">
      <c r="A63" s="10" t="s">
        <v>141</v>
      </c>
    </row>
    <row r="64" spans="1:1" x14ac:dyDescent="0.3">
      <c r="A64" s="10" t="s">
        <v>152</v>
      </c>
    </row>
    <row r="65" spans="1:1" x14ac:dyDescent="0.3">
      <c r="A65" s="10" t="s">
        <v>231</v>
      </c>
    </row>
    <row r="66" spans="1:1" x14ac:dyDescent="0.3">
      <c r="A66" s="37" t="s">
        <v>207</v>
      </c>
    </row>
    <row r="67" spans="1:1" x14ac:dyDescent="0.3">
      <c r="A67" s="202" t="s">
        <v>209</v>
      </c>
    </row>
    <row r="68" spans="1:1" x14ac:dyDescent="0.3">
      <c r="A68" s="10" t="s">
        <v>208</v>
      </c>
    </row>
    <row r="69" spans="1:1" x14ac:dyDescent="0.3">
      <c r="A69" s="10" t="s">
        <v>210</v>
      </c>
    </row>
    <row r="70" spans="1:1" x14ac:dyDescent="0.3">
      <c r="A70" s="10" t="s">
        <v>211</v>
      </c>
    </row>
    <row r="71" spans="1:1" x14ac:dyDescent="0.3">
      <c r="A71" s="10" t="s">
        <v>212</v>
      </c>
    </row>
    <row r="72" spans="1:1" x14ac:dyDescent="0.3">
      <c r="A72" s="10" t="s">
        <v>213</v>
      </c>
    </row>
    <row r="73" spans="1:1" x14ac:dyDescent="0.3">
      <c r="A73" s="10" t="s">
        <v>214</v>
      </c>
    </row>
    <row r="74" spans="1:1" x14ac:dyDescent="0.3">
      <c r="A74" s="37" t="s">
        <v>215</v>
      </c>
    </row>
    <row r="75" spans="1:1" x14ac:dyDescent="0.3">
      <c r="A75" s="10" t="s">
        <v>216</v>
      </c>
    </row>
    <row r="76" spans="1:1" x14ac:dyDescent="0.3">
      <c r="A76" s="10" t="s">
        <v>218</v>
      </c>
    </row>
    <row r="77" spans="1:1" x14ac:dyDescent="0.3">
      <c r="A77" s="10" t="s">
        <v>217</v>
      </c>
    </row>
    <row r="78" spans="1:1" x14ac:dyDescent="0.3">
      <c r="A78" s="10" t="s">
        <v>219</v>
      </c>
    </row>
    <row r="79" spans="1:1" x14ac:dyDescent="0.3">
      <c r="A79" s="10" t="s">
        <v>220</v>
      </c>
    </row>
    <row r="80" spans="1:1" x14ac:dyDescent="0.3">
      <c r="A80" s="10" t="s">
        <v>221</v>
      </c>
    </row>
    <row r="81" spans="1:1" x14ac:dyDescent="0.3">
      <c r="A81" s="10" t="s">
        <v>222</v>
      </c>
    </row>
    <row r="82" spans="1:1" x14ac:dyDescent="0.3">
      <c r="A82" s="10" t="s">
        <v>223</v>
      </c>
    </row>
    <row r="83" spans="1:1" x14ac:dyDescent="0.3">
      <c r="A83" s="10" t="s">
        <v>224</v>
      </c>
    </row>
    <row r="84" spans="1:1" x14ac:dyDescent="0.3">
      <c r="A84" s="37" t="s">
        <v>238</v>
      </c>
    </row>
    <row r="85" spans="1:1" x14ac:dyDescent="0.3">
      <c r="A85" s="10" t="s">
        <v>239</v>
      </c>
    </row>
  </sheetData>
  <sortState ref="A49:A58">
    <sortCondition ref="A49:A58"/>
  </sortState>
  <dataValidations count="2">
    <dataValidation type="list" allowBlank="1" showInputMessage="1" showErrorMessage="1" sqref="A3">
      <formula1>$A$3:$A$86</formula1>
    </dataValidation>
    <dataValidation type="list" allowBlank="1" showInputMessage="1" showErrorMessage="1" sqref="A86">
      <formula1>$A$3:$A$85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>
      <selection activeCell="K40" sqref="K40"/>
    </sheetView>
  </sheetViews>
  <sheetFormatPr defaultRowHeight="12.75" x14ac:dyDescent="0.2"/>
  <sheetData/>
  <sheetProtection password="CA83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0" sqref="C40"/>
    </sheetView>
  </sheetViews>
  <sheetFormatPr defaultRowHeight="12.75" x14ac:dyDescent="0.2"/>
  <sheetData/>
  <sheetProtection password="CA8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Agency Remit pg1</vt:lpstr>
      <vt:lpstr>Agency Remit pg2</vt:lpstr>
      <vt:lpstr>Instructions Remit pg1</vt:lpstr>
      <vt:lpstr>Instructions Remit pg2</vt:lpstr>
      <vt:lpstr>dropdown menus</vt:lpstr>
      <vt:lpstr>Sheet2</vt:lpstr>
      <vt:lpstr>Sheet1</vt:lpstr>
      <vt:lpstr>'Agency Remit pg1'!Print_Area</vt:lpstr>
      <vt:lpstr>'Agency Remit pg2'!Print_Area</vt:lpstr>
    </vt:vector>
  </TitlesOfParts>
  <Company>DSG-MSG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wendy.gullison-mcknight@snb.ca</dc:creator>
  <cp:lastModifiedBy>sgrant</cp:lastModifiedBy>
  <cp:lastPrinted>2015-01-21T12:55:07Z</cp:lastPrinted>
  <dcterms:created xsi:type="dcterms:W3CDTF">2000-04-05T19:40:20Z</dcterms:created>
  <dcterms:modified xsi:type="dcterms:W3CDTF">2016-10-26T17:24:29Z</dcterms:modified>
</cp:coreProperties>
</file>